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nrockintl-my.sharepoint.com/personal/brook_hemphill_winrock_org/Documents/Desktop/Website Postings/"/>
    </mc:Choice>
  </mc:AlternateContent>
  <xr:revisionPtr revIDLastSave="0" documentId="8_{62156F4C-3B53-4CED-9A73-3DE356862386}" xr6:coauthVersionLast="47" xr6:coauthVersionMax="47" xr10:uidLastSave="{00000000-0000-0000-0000-000000000000}"/>
  <bookViews>
    <workbookView xWindow="-110" yWindow="-110" windowWidth="19420" windowHeight="10420" xr2:uid="{CEEFE6B3-294F-4E88-A5AE-D5FAFFFE2020}"/>
  </bookViews>
  <sheets>
    <sheet name="Introduction" sheetId="10" r:id="rId1"/>
    <sheet name="TREES CL Approach" sheetId="3" r:id="rId2"/>
    <sheet name="HFLD Approach" sheetId="1" r:id="rId3"/>
    <sheet name="Removals Approach" sheetId="2" r:id="rId4"/>
    <sheet name="Deductions" sheetId="5" r:id="rId5"/>
    <sheet name="Total TREES Credits CP Yr 1" sheetId="4" r:id="rId6"/>
    <sheet name="Total TREES Credits CP Yr 2" sheetId="11" r:id="rId7"/>
    <sheet name="Total TREES Credits CP Yr 3" sheetId="12" r:id="rId8"/>
    <sheet name="Total TREES Credits CP Yr 4" sheetId="13" r:id="rId9"/>
    <sheet name="Total TREES Credits CP Yr 5" sheetId="14" r:id="rId10"/>
  </sheets>
  <definedNames>
    <definedName name="_ftn1" localSheetId="2">'HFLD Approach'!$V$37</definedName>
    <definedName name="_ftnref1" localSheetId="2">'HFLD Approach'!$W$35</definedName>
    <definedName name="_Toc78992861" localSheetId="2">'HFLD Approach'!$R$3</definedName>
    <definedName name="_Toc79072289" localSheetId="2">'HFLD Approach'!$AA$3</definedName>
    <definedName name="_Toc79072290" localSheetId="2">'HFLD Approach'!$V$3</definedName>
    <definedName name="_Toc79072291" localSheetId="2">'HFLD Approach'!$V$27</definedName>
    <definedName name="_Toc79072292" localSheetId="2">'HFLD Approach'!$AE$3</definedName>
    <definedName name="_Toc79072293" localSheetId="2">'HFLD Approach'!$R$27</definedName>
    <definedName name="_Toc79072297" localSheetId="4">Deductions!#REF!</definedName>
    <definedName name="_Toc79072298" localSheetId="4">Deductions!#REF!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4" l="1"/>
  <c r="B25" i="14"/>
  <c r="B25" i="13"/>
  <c r="B25" i="12"/>
  <c r="B25" i="11"/>
  <c r="D34" i="5"/>
  <c r="E34" i="5" s="1"/>
  <c r="E44" i="5" s="1"/>
  <c r="D38" i="5"/>
  <c r="E38" i="5" s="1"/>
  <c r="D37" i="5"/>
  <c r="E37" i="5" s="1"/>
  <c r="D36" i="5"/>
  <c r="E36" i="5" s="1"/>
  <c r="D35" i="5"/>
  <c r="E35" i="5" s="1"/>
  <c r="B34" i="5"/>
  <c r="C34" i="5" s="1"/>
  <c r="H10" i="1" l="1"/>
  <c r="H11" i="1"/>
  <c r="H12" i="1"/>
  <c r="H13" i="1"/>
  <c r="I13" i="1" s="1"/>
  <c r="J13" i="1" s="1"/>
  <c r="H9" i="1"/>
  <c r="G9" i="1"/>
  <c r="G10" i="1"/>
  <c r="G11" i="1"/>
  <c r="G12" i="1"/>
  <c r="G13" i="1"/>
  <c r="H44" i="1"/>
  <c r="B8" i="14"/>
  <c r="B8" i="13"/>
  <c r="B8" i="12"/>
  <c r="B8" i="11"/>
  <c r="C65" i="5"/>
  <c r="D65" i="5"/>
  <c r="C66" i="5"/>
  <c r="D66" i="5"/>
  <c r="C67" i="5"/>
  <c r="D67" i="5"/>
  <c r="C68" i="5"/>
  <c r="D68" i="5"/>
  <c r="C64" i="5"/>
  <c r="D64" i="5"/>
  <c r="C55" i="5"/>
  <c r="C56" i="5"/>
  <c r="C57" i="5"/>
  <c r="C58" i="5"/>
  <c r="C54" i="5"/>
  <c r="D55" i="5"/>
  <c r="D56" i="5"/>
  <c r="D57" i="5"/>
  <c r="D58" i="5"/>
  <c r="D54" i="5"/>
  <c r="B8" i="4"/>
  <c r="C45" i="5"/>
  <c r="E45" i="5" s="1"/>
  <c r="B10" i="11" s="1"/>
  <c r="C46" i="5"/>
  <c r="E46" i="5" s="1"/>
  <c r="B10" i="12" s="1"/>
  <c r="C47" i="5"/>
  <c r="E47" i="5" s="1"/>
  <c r="B10" i="13" s="1"/>
  <c r="C48" i="5"/>
  <c r="E48" i="5" s="1"/>
  <c r="B10" i="14" s="1"/>
  <c r="C44" i="5"/>
  <c r="B10" i="4" s="1"/>
  <c r="B35" i="5"/>
  <c r="C35" i="5" s="1"/>
  <c r="B36" i="5"/>
  <c r="C36" i="5" s="1"/>
  <c r="B37" i="5"/>
  <c r="C37" i="5" s="1"/>
  <c r="B38" i="5"/>
  <c r="C38" i="5" s="1"/>
  <c r="H55" i="1"/>
  <c r="H56" i="1"/>
  <c r="H57" i="1"/>
  <c r="H58" i="1"/>
  <c r="H54" i="1"/>
  <c r="H45" i="1"/>
  <c r="H46" i="1"/>
  <c r="H47" i="1"/>
  <c r="H48" i="1"/>
  <c r="H35" i="1"/>
  <c r="H36" i="1"/>
  <c r="H37" i="1"/>
  <c r="H38" i="1"/>
  <c r="H34" i="1"/>
  <c r="G28" i="1"/>
  <c r="G27" i="1"/>
  <c r="G26" i="1"/>
  <c r="G25" i="1"/>
  <c r="G24" i="1"/>
  <c r="H20" i="1"/>
  <c r="F20" i="1"/>
  <c r="H26" i="1" s="1"/>
  <c r="I26" i="1" s="1"/>
  <c r="J26" i="1" s="1"/>
  <c r="I46" i="1" s="1"/>
  <c r="I10" i="1"/>
  <c r="J10" i="1" s="1"/>
  <c r="I11" i="1"/>
  <c r="J11" i="1" s="1"/>
  <c r="I12" i="1"/>
  <c r="J12" i="1" s="1"/>
  <c r="C30" i="2"/>
  <c r="C31" i="2"/>
  <c r="C32" i="2"/>
  <c r="D32" i="2" s="1"/>
  <c r="C33" i="2"/>
  <c r="C29" i="2"/>
  <c r="B30" i="2"/>
  <c r="B31" i="2"/>
  <c r="B32" i="2"/>
  <c r="B33" i="2"/>
  <c r="B29" i="2"/>
  <c r="D30" i="2"/>
  <c r="D31" i="2"/>
  <c r="C39" i="3"/>
  <c r="C38" i="3"/>
  <c r="C37" i="3"/>
  <c r="C36" i="3"/>
  <c r="C35" i="3"/>
  <c r="A29" i="3"/>
  <c r="C29" i="3" s="1"/>
  <c r="B39" i="3" s="1"/>
  <c r="D39" i="3" l="1"/>
  <c r="B6" i="14" s="1"/>
  <c r="I9" i="1"/>
  <c r="I14" i="1" s="1"/>
  <c r="G20" i="1" s="1"/>
  <c r="I20" i="1" s="1"/>
  <c r="H27" i="1"/>
  <c r="I27" i="1" s="1"/>
  <c r="J27" i="1" s="1"/>
  <c r="I47" i="1" s="1"/>
  <c r="H24" i="1"/>
  <c r="I24" i="1" s="1"/>
  <c r="J24" i="1" s="1"/>
  <c r="I44" i="1" s="1"/>
  <c r="H28" i="1"/>
  <c r="I28" i="1" s="1"/>
  <c r="J28" i="1" s="1"/>
  <c r="I48" i="1" s="1"/>
  <c r="H25" i="1"/>
  <c r="I25" i="1" s="1"/>
  <c r="J25" i="1" s="1"/>
  <c r="I45" i="1" s="1"/>
  <c r="D33" i="2"/>
  <c r="D29" i="2"/>
  <c r="B38" i="3"/>
  <c r="D38" i="3" s="1"/>
  <c r="B37" i="3"/>
  <c r="D37" i="3" s="1"/>
  <c r="B36" i="3"/>
  <c r="D36" i="3" s="1"/>
  <c r="B35" i="3"/>
  <c r="D35" i="3" s="1"/>
  <c r="J9" i="1" l="1"/>
  <c r="B6" i="4"/>
  <c r="B6" i="11"/>
  <c r="B6" i="12"/>
  <c r="B6" i="13"/>
  <c r="G38" i="1"/>
  <c r="I38" i="1" s="1"/>
  <c r="G34" i="1"/>
  <c r="I34" i="1" s="1"/>
  <c r="G54" i="1" s="1"/>
  <c r="G35" i="1"/>
  <c r="I35" i="1" s="1"/>
  <c r="G37" i="1"/>
  <c r="I37" i="1" s="1"/>
  <c r="G36" i="1"/>
  <c r="I36" i="1" s="1"/>
  <c r="G46" i="1" l="1"/>
  <c r="J46" i="1" s="1"/>
  <c r="I56" i="1" s="1"/>
  <c r="G56" i="1"/>
  <c r="G47" i="1"/>
  <c r="J47" i="1" s="1"/>
  <c r="I57" i="1" s="1"/>
  <c r="G57" i="1"/>
  <c r="G45" i="1"/>
  <c r="J45" i="1" s="1"/>
  <c r="I55" i="1" s="1"/>
  <c r="G55" i="1"/>
  <c r="G44" i="1"/>
  <c r="G48" i="1"/>
  <c r="J48" i="1" s="1"/>
  <c r="I58" i="1" s="1"/>
  <c r="G58" i="1"/>
  <c r="J56" i="1" l="1"/>
  <c r="B66" i="5" s="1"/>
  <c r="E66" i="5" s="1"/>
  <c r="B12" i="12" s="1"/>
  <c r="J55" i="1"/>
  <c r="B65" i="5" s="1"/>
  <c r="E65" i="5" s="1"/>
  <c r="B12" i="11" s="1"/>
  <c r="J58" i="1"/>
  <c r="B48" i="5" s="1"/>
  <c r="D48" i="5" s="1"/>
  <c r="J44" i="1"/>
  <c r="I54" i="1" s="1"/>
  <c r="J54" i="1" s="1"/>
  <c r="J57" i="1"/>
  <c r="B7" i="13" s="1"/>
  <c r="B7" i="11"/>
  <c r="B7" i="12"/>
  <c r="B46" i="5"/>
  <c r="D46" i="5" s="1"/>
  <c r="F48" i="5" l="1"/>
  <c r="B9" i="14"/>
  <c r="B9" i="12"/>
  <c r="F46" i="5"/>
  <c r="B45" i="5"/>
  <c r="D45" i="5" s="1"/>
  <c r="B56" i="5"/>
  <c r="E56" i="5" s="1"/>
  <c r="B11" i="12" s="1"/>
  <c r="B55" i="5"/>
  <c r="E55" i="5" s="1"/>
  <c r="B11" i="11" s="1"/>
  <c r="B58" i="5"/>
  <c r="E58" i="5" s="1"/>
  <c r="B11" i="14" s="1"/>
  <c r="B68" i="5"/>
  <c r="E68" i="5" s="1"/>
  <c r="B12" i="14" s="1"/>
  <c r="B7" i="14"/>
  <c r="B47" i="5"/>
  <c r="D47" i="5" s="1"/>
  <c r="B57" i="5"/>
  <c r="E57" i="5" s="1"/>
  <c r="B11" i="13" s="1"/>
  <c r="B67" i="5"/>
  <c r="E67" i="5" s="1"/>
  <c r="B12" i="13" s="1"/>
  <c r="B54" i="5"/>
  <c r="B44" i="5"/>
  <c r="D44" i="5" s="1"/>
  <c r="F44" i="5" s="1"/>
  <c r="B7" i="4"/>
  <c r="B64" i="5"/>
  <c r="E64" i="5" s="1"/>
  <c r="B12" i="4" s="1"/>
  <c r="E54" i="5" l="1"/>
  <c r="B11" i="4" s="1"/>
  <c r="B19" i="12"/>
  <c r="B31" i="12" s="1"/>
  <c r="B9" i="4"/>
  <c r="F47" i="5"/>
  <c r="B9" i="13"/>
  <c r="B19" i="13" s="1"/>
  <c r="F45" i="5"/>
  <c r="B9" i="11"/>
  <c r="B19" i="11" s="1"/>
  <c r="B31" i="11" s="1"/>
  <c r="B19" i="14"/>
  <c r="B31" i="14" s="1"/>
  <c r="B19" i="4" l="1"/>
  <c r="B31" i="13"/>
  <c r="B31" i="4" l="1"/>
</calcChain>
</file>

<file path=xl/sharedStrings.xml><?xml version="1.0" encoding="utf-8"?>
<sst xmlns="http://schemas.openxmlformats.org/spreadsheetml/2006/main" count="309" uniqueCount="173">
  <si>
    <t xml:space="preserve">This tool has been developed to assist ART Participants in calculating the TREES Credits.  </t>
  </si>
  <si>
    <t>Its use is NOT a requirement for successful validation or verification.</t>
  </si>
  <si>
    <t>Each tab has inputs and outputs indicated.  The inputs are data provided by the Participant.  The sources of these data may be other spreadsheets, analyses or other data compilations.</t>
  </si>
  <si>
    <t>The outputs provide the results of the use of TREES formulas as noted.</t>
  </si>
  <si>
    <t>Please contact redd@winrock.org if you have any questions regarding the use of this tool.</t>
  </si>
  <si>
    <t>TREES Crediting Level Approach</t>
  </si>
  <si>
    <t>Inputs:</t>
  </si>
  <si>
    <t>Reference Period</t>
  </si>
  <si>
    <t>Year</t>
  </si>
  <si>
    <t>Emissions</t>
  </si>
  <si>
    <t>Units</t>
  </si>
  <si>
    <t>Source</t>
  </si>
  <si>
    <r>
      <t>Annual Emissions (GHG</t>
    </r>
    <r>
      <rPr>
        <b/>
        <vertAlign val="subscript"/>
        <sz val="10"/>
        <color theme="1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>)</t>
    </r>
  </si>
  <si>
    <t>Outputs:</t>
  </si>
  <si>
    <t>TREES Crediting Level (Equation 1)</t>
  </si>
  <si>
    <t>TREES CL = (SUM of Reference Emissions)/5</t>
  </si>
  <si>
    <t>Sum of Ref Emissions</t>
  </si>
  <si>
    <t>Number of Years</t>
  </si>
  <si>
    <t xml:space="preserve">TREES CL  </t>
  </si>
  <si>
    <t>HFLD Crediting Approach</t>
  </si>
  <si>
    <t>HFLD Outputs:</t>
  </si>
  <si>
    <t>Reference Period Deforestation Rates</t>
  </si>
  <si>
    <t>HFLD Score (Equations 2, 3, and 4)</t>
  </si>
  <si>
    <t>Deforestation Rate (%)</t>
  </si>
  <si>
    <t>Exceeds threshold?</t>
  </si>
  <si>
    <t>Reference Period Forest Cover</t>
  </si>
  <si>
    <t>Forest Cover %</t>
  </si>
  <si>
    <t>HFLD Crediting Level (Equation 5)</t>
  </si>
  <si>
    <t>Crediting Level</t>
  </si>
  <si>
    <t>Avg HFLD Score</t>
  </si>
  <si>
    <t>Carbon Stock</t>
  </si>
  <si>
    <t>HFLD CL</t>
  </si>
  <si>
    <t>Reference Period Emissions</t>
  </si>
  <si>
    <t>HFLD Deduction Percentage (Table 1)</t>
  </si>
  <si>
    <t>Annual Emissions</t>
  </si>
  <si>
    <t>% Increase</t>
  </si>
  <si>
    <t>Deduction Value</t>
  </si>
  <si>
    <t>HFLD Emission Reductions (Equation 13)</t>
  </si>
  <si>
    <r>
      <t>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</si>
  <si>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t>HFLD Penalty (Equation 6)</t>
  </si>
  <si>
    <t>Annual Foregone Removals (Section 5.2.2)</t>
  </si>
  <si>
    <t>Removals</t>
  </si>
  <si>
    <t>Total HFLD Emissions Reductions (Equation 14)</t>
  </si>
  <si>
    <t>TREES Removals Crediting Level Approach</t>
  </si>
  <si>
    <t>Total Initial Removals (Equation 18)</t>
  </si>
  <si>
    <r>
      <t>REMV</t>
    </r>
    <r>
      <rPr>
        <b/>
        <vertAlign val="subscript"/>
        <sz val="11"/>
        <color theme="1"/>
        <rFont val="Calibri"/>
        <family val="2"/>
        <scheme val="minor"/>
      </rPr>
      <t>Initial,t</t>
    </r>
  </si>
  <si>
    <t>Ongoing Removals (Equation 20)</t>
  </si>
  <si>
    <r>
      <t>REMV</t>
    </r>
    <r>
      <rPr>
        <b/>
        <vertAlign val="subscript"/>
        <sz val="11"/>
        <color theme="1"/>
        <rFont val="Calibri"/>
        <family val="2"/>
        <scheme val="minor"/>
      </rPr>
      <t>Ongoing,t</t>
    </r>
  </si>
  <si>
    <t>Total Removals (Equation 21)</t>
  </si>
  <si>
    <r>
      <t>GHG REMV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REMV</t>
    </r>
    <r>
      <rPr>
        <b/>
        <vertAlign val="subscript"/>
        <sz val="11"/>
        <color theme="1"/>
        <rFont val="Calibri"/>
        <family val="2"/>
        <scheme val="minor"/>
      </rPr>
      <t>Initial,t</t>
    </r>
    <r>
      <rPr>
        <b/>
        <sz val="11"/>
        <color theme="1"/>
        <rFont val="Calibri"/>
        <family val="2"/>
        <scheme val="minor"/>
      </rPr>
      <t xml:space="preserve"> + REMV</t>
    </r>
    <r>
      <rPr>
        <b/>
        <vertAlign val="subscript"/>
        <sz val="11"/>
        <color theme="1"/>
        <rFont val="Calibri"/>
        <family val="2"/>
        <scheme val="minor"/>
      </rPr>
      <t>Ongoing,t</t>
    </r>
  </si>
  <si>
    <r>
      <t>GHG REMV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</si>
  <si>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TREES Deductions</t>
  </si>
  <si>
    <t>Buffer %</t>
  </si>
  <si>
    <t>Leakage %</t>
  </si>
  <si>
    <t>Uncertainty Adjustment Factor (Equation 11)</t>
  </si>
  <si>
    <t>Uncertainty Deduction (Equation 10)</t>
  </si>
  <si>
    <r>
      <t>GHG ER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(TREES CL or HFLD CL)</t>
    </r>
  </si>
  <si>
    <t>Buffer Pool Contribution (Equation 8)</t>
  </si>
  <si>
    <t>BUF %</t>
  </si>
  <si>
    <r>
      <t>BUF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</si>
  <si>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Leakage Deduction (Equation 9)</t>
  </si>
  <si>
    <r>
      <t>LEAK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</si>
  <si>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Total TREES Credits Year 1 of Crediting Period</t>
  </si>
  <si>
    <t>Variable</t>
  </si>
  <si>
    <t>Value</t>
  </si>
  <si>
    <t>TREES CL Approach Tab if used</t>
  </si>
  <si>
    <t>HFLD Approach Tab if used</t>
  </si>
  <si>
    <t>Removals Tab if used</t>
  </si>
  <si>
    <t>Deductions Tab</t>
  </si>
  <si>
    <t>Emisisons Reductions (Equation 22)</t>
  </si>
  <si>
    <t>TREES ERs Year 1</t>
  </si>
  <si>
    <t>Removals (Equation 22)</t>
  </si>
  <si>
    <t>TREES Removals Year 1</t>
  </si>
  <si>
    <t>Total TREES Credits</t>
  </si>
  <si>
    <t>TREES ERRs Year 1</t>
  </si>
  <si>
    <t>Total TREES Credits Year 2 of Crediting Period</t>
  </si>
  <si>
    <t>TREES ERs Year 2</t>
  </si>
  <si>
    <t>TREES Removals Year 2</t>
  </si>
  <si>
    <t>TREES ERRs Year 2</t>
  </si>
  <si>
    <t>Total TREES Credits Year 3 of Crediting Period</t>
  </si>
  <si>
    <t>TREES ERs Year 3</t>
  </si>
  <si>
    <t>TREES Removals Year 3</t>
  </si>
  <si>
    <t>TREES ERRs Year 3</t>
  </si>
  <si>
    <t>Total TREES Credits Year 4 of Crediting Period</t>
  </si>
  <si>
    <t>TREES ERs Year 4</t>
  </si>
  <si>
    <t>TREES Removals Year 4</t>
  </si>
  <si>
    <t>TREES ERRs Year 4</t>
  </si>
  <si>
    <t>Total TREES Credits Year 5 of Crediting Period</t>
  </si>
  <si>
    <t>TREES ERs Year 5</t>
  </si>
  <si>
    <t>TREES Removals Year 5</t>
  </si>
  <si>
    <t>TREES ERRs Year 5</t>
  </si>
  <si>
    <t>Annual Emission Reductions (Equation 12)</t>
  </si>
  <si>
    <r>
      <t>GHG ER</t>
    </r>
    <r>
      <rPr>
        <b/>
        <vertAlign val="subscript"/>
        <sz val="11"/>
        <color theme="1"/>
        <rFont val="Calibri"/>
        <family val="2"/>
        <scheme val="minor"/>
      </rPr>
      <t xml:space="preserve"> t</t>
    </r>
    <r>
      <rPr>
        <b/>
        <sz val="11"/>
        <color theme="1"/>
        <rFont val="Calibri"/>
        <family val="2"/>
        <scheme val="minor"/>
      </rPr>
      <t xml:space="preserve"> </t>
    </r>
  </si>
  <si>
    <r>
      <t>CL</t>
    </r>
    <r>
      <rPr>
        <b/>
        <vertAlign val="subscript"/>
        <sz val="11"/>
        <color theme="1"/>
        <rFont val="Calibri"/>
        <family val="2"/>
        <scheme val="minor"/>
      </rPr>
      <t xml:space="preserve"> t</t>
    </r>
  </si>
  <si>
    <r>
      <t xml:space="preserve">GHG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</si>
  <si>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GHG ER </t>
    </r>
    <r>
      <rPr>
        <b/>
        <vertAlign val="subscript"/>
        <sz val="12"/>
        <color theme="1"/>
        <rFont val="Calibri"/>
        <family val="2"/>
        <scheme val="minor"/>
      </rPr>
      <t>t</t>
    </r>
    <r>
      <rPr>
        <b/>
        <sz val="12"/>
        <color theme="1"/>
        <rFont val="Calibri"/>
        <family val="2"/>
        <scheme val="minor"/>
      </rPr>
      <t xml:space="preserve"> = TREES CL - GHG </t>
    </r>
    <r>
      <rPr>
        <b/>
        <vertAlign val="subscript"/>
        <sz val="12"/>
        <color theme="1"/>
        <rFont val="Calibri"/>
        <family val="2"/>
        <scheme val="minor"/>
      </rPr>
      <t>t</t>
    </r>
  </si>
  <si>
    <r>
      <t xml:space="preserve">HFLD Score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FCS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DRS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</si>
  <si>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FCS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</si>
  <si>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DRS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</si>
  <si>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HFLD Score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</si>
  <si>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HFLD CL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HFLDCL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GHG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</si>
  <si>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HFLD CL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</si>
  <si>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HFLD CL ER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</si>
  <si>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AFR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</si>
  <si>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Deduction %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</si>
  <si>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PN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</si>
  <si>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PN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(HFLD CL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AFR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) *Deduction %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</si>
  <si>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GHG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(HFLD CL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AFR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) - PN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</si>
  <si>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GHG ER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</si>
  <si>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LEAK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(GHG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GHG REMV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 * Leakage %</t>
    </r>
  </si>
  <si>
    <r>
      <t xml:space="preserve">BUF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(GHG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GHG REMV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 * BUF %</t>
    </r>
  </si>
  <si>
    <r>
      <t>UNC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(GHG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GHG REMV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) * UA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</si>
  <si>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UA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0.524417 * 90% CI </t>
    </r>
    <r>
      <rPr>
        <b/>
        <vertAlign val="subscript"/>
        <sz val="11"/>
        <color theme="1"/>
        <rFont val="Calibri"/>
        <family val="2"/>
        <scheme val="minor"/>
      </rPr>
      <t xml:space="preserve">t </t>
    </r>
    <r>
      <rPr>
        <b/>
        <sz val="11"/>
        <color theme="1"/>
        <rFont val="Calibri"/>
        <family val="2"/>
        <scheme val="minor"/>
      </rPr>
      <t>/ 1.645006</t>
    </r>
  </si>
  <si>
    <r>
      <t xml:space="preserve">REMV </t>
    </r>
    <r>
      <rPr>
        <b/>
        <vertAlign val="subscript"/>
        <sz val="11"/>
        <color theme="1"/>
        <rFont val="Calibri"/>
        <family val="2"/>
        <scheme val="minor"/>
      </rPr>
      <t>Initial, t</t>
    </r>
  </si>
  <si>
    <r>
      <t xml:space="preserve">Total TREES Credits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TREES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+ TREES Removals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</si>
  <si>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GHG ER 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(TREES CL) </t>
    </r>
  </si>
  <si>
    <r>
      <t xml:space="preserve">GHG ER 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(HFLD Approach) </t>
    </r>
  </si>
  <si>
    <r>
      <t xml:space="preserve">GHG REMV </t>
    </r>
    <r>
      <rPr>
        <vertAlign val="subscript"/>
        <sz val="11"/>
        <color theme="1"/>
        <rFont val="Calibri"/>
        <family val="2"/>
        <scheme val="minor"/>
      </rPr>
      <t>2</t>
    </r>
  </si>
  <si>
    <r>
      <t xml:space="preserve">GHG REMV </t>
    </r>
    <r>
      <rPr>
        <vertAlign val="subscript"/>
        <sz val="11"/>
        <color theme="1"/>
        <rFont val="Calibri"/>
        <family val="2"/>
        <scheme val="minor"/>
      </rPr>
      <t>1</t>
    </r>
  </si>
  <si>
    <r>
      <t xml:space="preserve">GHG ER 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(HFLD Approach) </t>
    </r>
  </si>
  <si>
    <r>
      <t xml:space="preserve">GHG ER 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(TREES CL) </t>
    </r>
  </si>
  <si>
    <r>
      <t xml:space="preserve">BUF </t>
    </r>
    <r>
      <rPr>
        <vertAlign val="subscript"/>
        <sz val="11"/>
        <color theme="1"/>
        <rFont val="Calibri"/>
        <family val="2"/>
        <scheme val="minor"/>
      </rPr>
      <t>1</t>
    </r>
  </si>
  <si>
    <r>
      <t xml:space="preserve">LEAK </t>
    </r>
    <r>
      <rPr>
        <vertAlign val="subscript"/>
        <sz val="11"/>
        <color theme="1"/>
        <rFont val="Calibri"/>
        <family val="2"/>
        <scheme val="minor"/>
      </rPr>
      <t>1</t>
    </r>
  </si>
  <si>
    <r>
      <t xml:space="preserve">TREES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GHG ER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BUF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LEAK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UNC 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</si>
  <si>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TREES Removals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GHG REMV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BUF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LEAK 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UNC </t>
    </r>
    <r>
      <rPr>
        <b/>
        <vertAlign val="subscript"/>
        <sz val="11"/>
        <color theme="1"/>
        <rFont val="Calibri"/>
        <family val="2"/>
        <scheme val="minor"/>
      </rPr>
      <t>t</t>
    </r>
  </si>
  <si>
    <t xml:space="preserve">Ref Period Year </t>
  </si>
  <si>
    <t>Average HFLD Score for Use in the HFLD CL Calc:</t>
  </si>
  <si>
    <t>0.05% Carbon Stock</t>
  </si>
  <si>
    <r>
      <t xml:space="preserve">HFLD CL </t>
    </r>
    <r>
      <rPr>
        <b/>
        <vertAlign val="subscript"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= CL </t>
    </r>
    <r>
      <rPr>
        <b/>
        <vertAlign val="subscript"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+ (HFLD Score </t>
    </r>
    <r>
      <rPr>
        <b/>
        <vertAlign val="subscript"/>
        <sz val="11"/>
        <color theme="1"/>
        <rFont val="Calibri"/>
        <family val="2"/>
        <scheme val="minor"/>
      </rPr>
      <t>AVG</t>
    </r>
    <r>
      <rPr>
        <b/>
        <sz val="11"/>
        <color theme="1"/>
        <rFont val="Calibri"/>
        <family val="2"/>
        <scheme val="minor"/>
      </rPr>
      <t xml:space="preserve"> * 0.05% Carbon Stock)</t>
    </r>
  </si>
  <si>
    <t>Total Carbon Stock in above and below ground tree biomass</t>
  </si>
  <si>
    <t>Uncertainty</t>
  </si>
  <si>
    <t>Reversals</t>
  </si>
  <si>
    <t>Leakage</t>
  </si>
  <si>
    <r>
      <t>90 % CI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Emission Reductions</t>
    </r>
  </si>
  <si>
    <r>
      <t>90 % CI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-Removals</t>
    </r>
  </si>
  <si>
    <r>
      <t>UA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Emission Reductions</t>
    </r>
  </si>
  <si>
    <r>
      <t>90 % CI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Removals</t>
    </r>
  </si>
  <si>
    <r>
      <t>UA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Removals</t>
    </r>
  </si>
  <si>
    <r>
      <t>UNC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Emission Reductions</t>
    </r>
  </si>
  <si>
    <r>
      <t>UNC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Removals</t>
    </r>
  </si>
  <si>
    <r>
      <t>UNC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Total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</si>
  <si>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1 </t>
    </r>
    <r>
      <rPr>
        <sz val="11"/>
        <rFont val="Calibri"/>
        <family val="2"/>
        <scheme val="minor"/>
      </rPr>
      <t>- ERs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</si>
  <si>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1 </t>
    </r>
    <r>
      <rPr>
        <sz val="11"/>
        <rFont val="Calibri"/>
        <family val="2"/>
        <scheme val="minor"/>
      </rPr>
      <t>- Removals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</si>
  <si>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- ERs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</si>
  <si>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- Removals</t>
    </r>
  </si>
  <si>
    <r>
      <t xml:space="preserve">BUF </t>
    </r>
    <r>
      <rPr>
        <vertAlign val="subscript"/>
        <sz val="11"/>
        <rFont val="Calibri"/>
        <family val="2"/>
        <scheme val="minor"/>
      </rPr>
      <t>2</t>
    </r>
  </si>
  <si>
    <r>
      <t xml:space="preserve">LEAK </t>
    </r>
    <r>
      <rPr>
        <vertAlign val="subscript"/>
        <sz val="11"/>
        <rFont val="Calibri"/>
        <family val="2"/>
        <scheme val="minor"/>
      </rPr>
      <t>2</t>
    </r>
  </si>
  <si>
    <r>
      <t xml:space="preserve">TREES ER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= GHG ER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BUF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LEAK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UNC </t>
    </r>
    <r>
      <rPr>
        <b/>
        <vertAlign val="subscript"/>
        <sz val="11"/>
        <rFont val="Calibri"/>
        <family val="2"/>
        <scheme val="minor"/>
      </rPr>
      <t>t</t>
    </r>
  </si>
  <si>
    <r>
      <t xml:space="preserve">TREES Removals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= GHG REMV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BUF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LEAK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UNC </t>
    </r>
    <r>
      <rPr>
        <b/>
        <vertAlign val="subscript"/>
        <sz val="11"/>
        <rFont val="Calibri"/>
        <family val="2"/>
        <scheme val="minor"/>
      </rPr>
      <t>t</t>
    </r>
  </si>
  <si>
    <r>
      <t xml:space="preserve">GHG ER 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(TREES CL) </t>
    </r>
  </si>
  <si>
    <r>
      <t xml:space="preserve">GHG ER 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(HFLD Approach) </t>
    </r>
  </si>
  <si>
    <r>
      <t xml:space="preserve">GHG REMV </t>
    </r>
    <r>
      <rPr>
        <vertAlign val="subscript"/>
        <sz val="11"/>
        <rFont val="Calibri"/>
        <family val="2"/>
        <scheme val="minor"/>
      </rPr>
      <t>3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</si>
  <si>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3 </t>
    </r>
    <r>
      <rPr>
        <sz val="11"/>
        <rFont val="Calibri"/>
        <family val="2"/>
        <scheme val="minor"/>
      </rPr>
      <t>- ERs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</si>
  <si>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3 </t>
    </r>
    <r>
      <rPr>
        <sz val="11"/>
        <rFont val="Calibri"/>
        <family val="2"/>
        <scheme val="minor"/>
      </rPr>
      <t>- Removals</t>
    </r>
  </si>
  <si>
    <r>
      <t xml:space="preserve">BUF </t>
    </r>
    <r>
      <rPr>
        <vertAlign val="subscript"/>
        <sz val="11"/>
        <rFont val="Calibri"/>
        <family val="2"/>
        <scheme val="minor"/>
      </rPr>
      <t>3</t>
    </r>
  </si>
  <si>
    <r>
      <t xml:space="preserve">LEAK </t>
    </r>
    <r>
      <rPr>
        <vertAlign val="subscript"/>
        <sz val="11"/>
        <rFont val="Calibri"/>
        <family val="2"/>
        <scheme val="minor"/>
      </rPr>
      <t>3</t>
    </r>
  </si>
  <si>
    <r>
      <t xml:space="preserve">TREES Removals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= GHG REMV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BUF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LEAK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UNC </t>
    </r>
    <r>
      <rPr>
        <b/>
        <vertAlign val="subscript"/>
        <sz val="11"/>
        <rFont val="Calibri"/>
        <family val="2"/>
        <scheme val="minor"/>
      </rPr>
      <t>t</t>
    </r>
  </si>
  <si>
    <r>
      <t xml:space="preserve">Total TREES Credits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= TREES ER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+ TREES Removals </t>
    </r>
    <r>
      <rPr>
        <b/>
        <vertAlign val="subscript"/>
        <sz val="11"/>
        <rFont val="Calibri"/>
        <family val="2"/>
        <scheme val="minor"/>
      </rPr>
      <t>t</t>
    </r>
  </si>
  <si>
    <r>
      <t xml:space="preserve">GHG ER 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(TREES CL) </t>
    </r>
  </si>
  <si>
    <r>
      <t xml:space="preserve">GHG ER 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(HFLD Approach) </t>
    </r>
  </si>
  <si>
    <r>
      <t xml:space="preserve">GHG REMV </t>
    </r>
    <r>
      <rPr>
        <vertAlign val="subscript"/>
        <sz val="11"/>
        <rFont val="Calibri"/>
        <family val="2"/>
        <scheme val="minor"/>
      </rPr>
      <t>4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</si>
  <si>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4 </t>
    </r>
    <r>
      <rPr>
        <sz val="11"/>
        <rFont val="Calibri"/>
        <family val="2"/>
        <scheme val="minor"/>
      </rPr>
      <t>- ERs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</si>
  <si>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4 </t>
    </r>
    <r>
      <rPr>
        <sz val="11"/>
        <rFont val="Calibri"/>
        <family val="2"/>
        <scheme val="minor"/>
      </rPr>
      <t>- Removals</t>
    </r>
  </si>
  <si>
    <r>
      <t xml:space="preserve">BUF </t>
    </r>
    <r>
      <rPr>
        <vertAlign val="subscript"/>
        <sz val="11"/>
        <rFont val="Calibri"/>
        <family val="2"/>
        <scheme val="minor"/>
      </rPr>
      <t>4</t>
    </r>
  </si>
  <si>
    <r>
      <t xml:space="preserve">LEAK </t>
    </r>
    <r>
      <rPr>
        <vertAlign val="subscript"/>
        <sz val="11"/>
        <rFont val="Calibri"/>
        <family val="2"/>
        <scheme val="minor"/>
      </rPr>
      <t>4</t>
    </r>
  </si>
  <si>
    <r>
      <t xml:space="preserve">TREES ER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= GHG ER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BUF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LEAK 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UN </t>
    </r>
    <r>
      <rPr>
        <b/>
        <vertAlign val="subscript"/>
        <sz val="11"/>
        <rFont val="Calibri"/>
        <family val="2"/>
        <scheme val="minor"/>
      </rPr>
      <t>t</t>
    </r>
  </si>
  <si>
    <r>
      <t xml:space="preserve">GHG ER 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(TREES CL) </t>
    </r>
  </si>
  <si>
    <r>
      <t xml:space="preserve">GHG ER 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(HFLD Approach) </t>
    </r>
  </si>
  <si>
    <r>
      <t xml:space="preserve">GHG REMV </t>
    </r>
    <r>
      <rPr>
        <vertAlign val="subscript"/>
        <sz val="11"/>
        <rFont val="Calibri"/>
        <family val="2"/>
        <scheme val="minor"/>
      </rPr>
      <t>5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</si>
  <si>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5 </t>
    </r>
    <r>
      <rPr>
        <sz val="11"/>
        <rFont val="Calibri"/>
        <family val="2"/>
        <scheme val="minor"/>
      </rPr>
      <t>- ERs</t>
    </r>
  </si>
  <si>
    <r>
      <t xml:space="preserve">UNC </t>
    </r>
    <r>
      <rPr>
        <vertAlign val="subscript"/>
        <sz val="11"/>
        <rFont val="Calibri"/>
        <family val="2"/>
        <scheme val="minor"/>
      </rPr>
      <t xml:space="preserve">5 </t>
    </r>
    <r>
      <rPr>
        <sz val="11"/>
        <rFont val="Calibri"/>
        <family val="2"/>
        <scheme val="minor"/>
      </rPr>
      <t>- Removals</t>
    </r>
  </si>
  <si>
    <r>
      <t xml:space="preserve">BUF </t>
    </r>
    <r>
      <rPr>
        <vertAlign val="subscript"/>
        <sz val="11"/>
        <rFont val="Calibri"/>
        <family val="2"/>
        <scheme val="minor"/>
      </rPr>
      <t>5</t>
    </r>
  </si>
  <si>
    <r>
      <t xml:space="preserve">LEAK </t>
    </r>
    <r>
      <rPr>
        <vertAlign val="subscript"/>
        <sz val="11"/>
        <rFont val="Calibri"/>
        <family val="2"/>
        <scheme val="minor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</si>
</sst>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4E7D"/>
      <name val="Cambria Math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Cambria Math"/>
      <family val="1"/>
    </font>
    <font>
      <sz val="11"/>
      <color rgb="FFFFFFFF"/>
      <name val="Cambria Math"/>
      <family val="1"/>
    </font>
    <font>
      <sz val="11"/>
      <color rgb="FFFFFFFF"/>
      <name val="Calibri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2F2F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3" fillId="3" borderId="0" xfId="0" applyFont="1" applyFill="1"/>
    <xf numFmtId="0" fontId="4" fillId="0" borderId="0" xfId="0" applyFont="1"/>
    <xf numFmtId="0" fontId="3" fillId="2" borderId="0" xfId="0" applyFont="1" applyFill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0" xfId="0" applyFill="1"/>
    <xf numFmtId="0" fontId="1" fillId="0" borderId="0" xfId="0" quotePrefix="1" applyFont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9" fontId="18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indent="9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6" fillId="0" borderId="0" xfId="2" applyFill="1" applyBorder="1" applyAlignment="1">
      <alignment vertical="center" wrapText="1"/>
    </xf>
    <xf numFmtId="0" fontId="26" fillId="0" borderId="0" xfId="2" applyFill="1" applyBorder="1" applyAlignment="1">
      <alignment vertical="center"/>
    </xf>
    <xf numFmtId="0" fontId="16" fillId="0" borderId="0" xfId="0" applyFont="1" applyFill="1" applyBorder="1" applyAlignment="1">
      <alignment vertical="top" wrapText="1"/>
    </xf>
    <xf numFmtId="9" fontId="0" fillId="0" borderId="0" xfId="1" applyFont="1" applyFill="1" applyBorder="1"/>
    <xf numFmtId="0" fontId="2" fillId="0" borderId="0" xfId="0" applyFont="1" applyFill="1" applyBorder="1"/>
    <xf numFmtId="0" fontId="1" fillId="0" borderId="0" xfId="0" applyFont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1" applyNumberFormat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/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0" fontId="0" fillId="0" borderId="1" xfId="0" applyNumberFormat="1" applyFill="1" applyBorder="1"/>
    <xf numFmtId="10" fontId="0" fillId="0" borderId="1" xfId="1" applyNumberFormat="1" applyFont="1" applyFill="1" applyBorder="1"/>
    <xf numFmtId="43" fontId="0" fillId="0" borderId="1" xfId="3" applyFont="1" applyFill="1" applyBorder="1"/>
    <xf numFmtId="0" fontId="0" fillId="0" borderId="1" xfId="0" applyNumberFormat="1" applyBorder="1" applyAlignment="1">
      <alignment horizontal="center"/>
    </xf>
    <xf numFmtId="0" fontId="1" fillId="0" borderId="0" xfId="0" applyFont="1"/>
    <xf numFmtId="0" fontId="29" fillId="0" borderId="0" xfId="0" applyFont="1"/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32" fillId="0" borderId="1" xfId="0" applyFont="1" applyBorder="1"/>
    <xf numFmtId="0" fontId="32" fillId="0" borderId="1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34" fillId="3" borderId="0" xfId="0" applyFont="1" applyFill="1"/>
    <xf numFmtId="0" fontId="3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quotePrefix="1" applyFont="1" applyAlignment="1">
      <alignment horizontal="center"/>
    </xf>
    <xf numFmtId="0" fontId="36" fillId="0" borderId="0" xfId="0" applyFont="1"/>
    <xf numFmtId="0" fontId="34" fillId="2" borderId="0" xfId="0" applyFont="1" applyFill="1"/>
    <xf numFmtId="0" fontId="34" fillId="0" borderId="0" xfId="0" applyFont="1" applyFill="1"/>
    <xf numFmtId="0" fontId="32" fillId="0" borderId="2" xfId="0" applyFont="1" applyBorder="1"/>
    <xf numFmtId="0" fontId="1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4</xdr:col>
      <xdr:colOff>561975</xdr:colOff>
      <xdr:row>6</xdr:row>
      <xdr:rowOff>144956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2BF8D8-DF52-4191-8EE4-FFA33F1D2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42875"/>
          <a:ext cx="2962275" cy="1145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21</xdr:row>
      <xdr:rowOff>0</xdr:rowOff>
    </xdr:from>
    <xdr:to>
      <xdr:col>30</xdr:col>
      <xdr:colOff>561975</xdr:colOff>
      <xdr:row>21</xdr:row>
      <xdr:rowOff>247650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96FD682-A294-4CFF-9543-1FC99DD5B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83575" y="2695575"/>
          <a:ext cx="5619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ACE5-AC08-4879-B251-DA1B7597680A}">
  <dimension ref="A1:E16"/>
  <sheetViews>
    <sheetView tabSelected="1" workbookViewId="0">
      <selection activeCell="G8" sqref="G8"/>
    </sheetView>
  </sheetViews>
  <sheetFormatPr defaultRowHeight="14.5" x14ac:dyDescent="0.35"/>
  <sheetData>
    <row r="1" spans="1:5" x14ac:dyDescent="0.35">
      <c r="A1" s="8"/>
      <c r="B1" s="8"/>
      <c r="C1" s="8"/>
      <c r="D1" s="8"/>
      <c r="E1" s="8"/>
    </row>
    <row r="2" spans="1:5" x14ac:dyDescent="0.35">
      <c r="A2" s="8"/>
      <c r="B2" s="8"/>
      <c r="C2" s="8"/>
      <c r="D2" s="8"/>
      <c r="E2" s="8"/>
    </row>
    <row r="3" spans="1:5" x14ac:dyDescent="0.35">
      <c r="A3" s="8"/>
      <c r="B3" s="8"/>
      <c r="C3" s="8"/>
      <c r="D3" s="8"/>
      <c r="E3" s="8"/>
    </row>
    <row r="4" spans="1:5" x14ac:dyDescent="0.35">
      <c r="A4" s="8"/>
      <c r="B4" s="8"/>
      <c r="C4" s="8"/>
      <c r="D4" s="8"/>
      <c r="E4" s="8"/>
    </row>
    <row r="5" spans="1:5" x14ac:dyDescent="0.35">
      <c r="A5" s="8"/>
      <c r="B5" s="8"/>
      <c r="C5" s="8"/>
      <c r="D5" s="8"/>
      <c r="E5" s="8"/>
    </row>
    <row r="6" spans="1:5" x14ac:dyDescent="0.35">
      <c r="A6" s="8"/>
      <c r="B6" s="8"/>
      <c r="C6" s="8"/>
      <c r="D6" s="8"/>
      <c r="E6" s="8"/>
    </row>
    <row r="7" spans="1:5" x14ac:dyDescent="0.35">
      <c r="A7" s="8"/>
      <c r="B7" s="8"/>
      <c r="C7" s="8"/>
      <c r="D7" s="8"/>
      <c r="E7" s="8"/>
    </row>
    <row r="10" spans="1:5" x14ac:dyDescent="0.35">
      <c r="A10" t="s">
        <v>0</v>
      </c>
    </row>
    <row r="11" spans="1:5" x14ac:dyDescent="0.35">
      <c r="A11" t="s">
        <v>1</v>
      </c>
    </row>
    <row r="13" spans="1:5" x14ac:dyDescent="0.35">
      <c r="A13" t="s">
        <v>2</v>
      </c>
    </row>
    <row r="14" spans="1:5" x14ac:dyDescent="0.35">
      <c r="A14" t="s">
        <v>3</v>
      </c>
    </row>
    <row r="16" spans="1:5" x14ac:dyDescent="0.35">
      <c r="A16" t="s">
        <v>4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8F90-766C-46B0-972C-21F06FCFC07A}">
  <dimension ref="A1:D32"/>
  <sheetViews>
    <sheetView workbookViewId="0">
      <selection activeCell="D16" sqref="D16"/>
    </sheetView>
  </sheetViews>
  <sheetFormatPr defaultColWidth="9.1796875" defaultRowHeight="14.5" x14ac:dyDescent="0.35"/>
  <cols>
    <col min="1" max="1" width="23.54296875" style="74" customWidth="1"/>
    <col min="2" max="2" width="26.7265625" style="74" customWidth="1"/>
    <col min="3" max="3" width="30" style="74" customWidth="1"/>
    <col min="4" max="4" width="14.54296875" style="74" customWidth="1"/>
    <col min="5" max="5" width="11.7265625" style="74" customWidth="1"/>
    <col min="6" max="16384" width="9.1796875" style="74"/>
  </cols>
  <sheetData>
    <row r="1" spans="1:3" ht="31" x14ac:dyDescent="0.7">
      <c r="A1" s="79" t="s">
        <v>87</v>
      </c>
    </row>
    <row r="3" spans="1:3" ht="21" x14ac:dyDescent="0.5">
      <c r="A3" s="80" t="s">
        <v>6</v>
      </c>
    </row>
    <row r="4" spans="1:3" ht="21" x14ac:dyDescent="0.5">
      <c r="A4" s="81"/>
    </row>
    <row r="5" spans="1:3" x14ac:dyDescent="0.35">
      <c r="A5" s="69" t="s">
        <v>63</v>
      </c>
      <c r="B5" s="69" t="s">
        <v>64</v>
      </c>
      <c r="C5" s="69" t="s">
        <v>11</v>
      </c>
    </row>
    <row r="6" spans="1:3" ht="16.5" x14ac:dyDescent="0.45">
      <c r="A6" s="71" t="s">
        <v>166</v>
      </c>
      <c r="B6" s="72">
        <f>'TREES CL Approach'!D39</f>
        <v>0</v>
      </c>
      <c r="C6" s="71" t="s">
        <v>65</v>
      </c>
    </row>
    <row r="7" spans="1:3" ht="16.5" x14ac:dyDescent="0.45">
      <c r="A7" s="71" t="s">
        <v>167</v>
      </c>
      <c r="B7" s="72">
        <f>'HFLD Approach'!J58</f>
        <v>0</v>
      </c>
      <c r="C7" s="71" t="s">
        <v>66</v>
      </c>
    </row>
    <row r="8" spans="1:3" ht="16.5" x14ac:dyDescent="0.45">
      <c r="A8" s="71" t="s">
        <v>168</v>
      </c>
      <c r="B8" s="72">
        <f>'Removals Approach'!D33</f>
        <v>0</v>
      </c>
      <c r="C8" s="71" t="s">
        <v>67</v>
      </c>
    </row>
    <row r="9" spans="1:3" ht="16.5" x14ac:dyDescent="0.45">
      <c r="A9" s="71" t="s">
        <v>169</v>
      </c>
      <c r="B9" s="72">
        <f>Deductions!D48</f>
        <v>0</v>
      </c>
      <c r="C9" s="71" t="s">
        <v>68</v>
      </c>
    </row>
    <row r="10" spans="1:3" ht="16.5" x14ac:dyDescent="0.45">
      <c r="A10" s="71" t="s">
        <v>170</v>
      </c>
      <c r="B10" s="72">
        <f>Deductions!E48</f>
        <v>0</v>
      </c>
      <c r="C10" s="71" t="s">
        <v>68</v>
      </c>
    </row>
    <row r="11" spans="1:3" ht="16.5" x14ac:dyDescent="0.45">
      <c r="A11" s="71" t="s">
        <v>171</v>
      </c>
      <c r="B11" s="72">
        <f>Deductions!E58</f>
        <v>0</v>
      </c>
      <c r="C11" s="71" t="s">
        <v>68</v>
      </c>
    </row>
    <row r="12" spans="1:3" ht="16.5" x14ac:dyDescent="0.45">
      <c r="A12" s="71" t="s">
        <v>172</v>
      </c>
      <c r="B12" s="72">
        <f>Deductions!E68</f>
        <v>0</v>
      </c>
      <c r="C12" s="71" t="s">
        <v>68</v>
      </c>
    </row>
    <row r="14" spans="1:3" ht="21" x14ac:dyDescent="0.5">
      <c r="A14" s="75" t="s">
        <v>13</v>
      </c>
    </row>
    <row r="16" spans="1:3" ht="18.5" x14ac:dyDescent="0.45">
      <c r="A16" s="76" t="s">
        <v>69</v>
      </c>
    </row>
    <row r="17" spans="1:4" ht="16.5" x14ac:dyDescent="0.45">
      <c r="A17" s="89" t="s">
        <v>147</v>
      </c>
      <c r="B17" s="89"/>
    </row>
    <row r="18" spans="1:4" ht="18.5" x14ac:dyDescent="0.45">
      <c r="A18" s="76"/>
    </row>
    <row r="19" spans="1:4" x14ac:dyDescent="0.35">
      <c r="A19" s="77" t="s">
        <v>88</v>
      </c>
      <c r="B19" s="73">
        <f>(B6+B7)-B9-B11-B12</f>
        <v>0</v>
      </c>
      <c r="C19" s="78"/>
      <c r="D19" s="78"/>
    </row>
    <row r="22" spans="1:4" ht="18.5" x14ac:dyDescent="0.45">
      <c r="A22" s="76" t="s">
        <v>71</v>
      </c>
    </row>
    <row r="23" spans="1:4" ht="16.5" x14ac:dyDescent="0.45">
      <c r="A23" s="89" t="s">
        <v>156</v>
      </c>
      <c r="B23" s="89"/>
    </row>
    <row r="24" spans="1:4" ht="18.5" x14ac:dyDescent="0.45">
      <c r="A24" s="76"/>
    </row>
    <row r="25" spans="1:4" x14ac:dyDescent="0.35">
      <c r="A25" s="77" t="s">
        <v>89</v>
      </c>
      <c r="B25" s="73">
        <f>IF(B8=0,0,B8-B10-B11-B12)</f>
        <v>0</v>
      </c>
      <c r="C25" s="78"/>
      <c r="D25" s="78"/>
    </row>
    <row r="28" spans="1:4" ht="18.5" x14ac:dyDescent="0.45">
      <c r="A28" s="76" t="s">
        <v>73</v>
      </c>
    </row>
    <row r="29" spans="1:4" ht="16.5" x14ac:dyDescent="0.45">
      <c r="A29" s="89" t="s">
        <v>157</v>
      </c>
      <c r="B29" s="89"/>
    </row>
    <row r="30" spans="1:4" ht="18.5" x14ac:dyDescent="0.45">
      <c r="A30" s="76"/>
    </row>
    <row r="31" spans="1:4" ht="15" thickBot="1" x14ac:dyDescent="0.4">
      <c r="A31" s="77" t="s">
        <v>90</v>
      </c>
      <c r="B31" s="73">
        <f>B25+B19</f>
        <v>0</v>
      </c>
      <c r="C31" s="78"/>
    </row>
    <row r="32" spans="1:4" ht="15" thickBot="1" x14ac:dyDescent="0.4">
      <c r="A32" s="82"/>
    </row>
  </sheetData>
  <mergeCells count="3">
    <mergeCell ref="A17:B17"/>
    <mergeCell ref="A23:B23"/>
    <mergeCell ref="A29:B29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7AFC-BC9A-4001-8265-3FC6D9422AE6}">
  <dimension ref="A1:M39"/>
  <sheetViews>
    <sheetView workbookViewId="0">
      <selection activeCell="B7" sqref="B7"/>
    </sheetView>
  </sheetViews>
  <sheetFormatPr defaultColWidth="9.1796875" defaultRowHeight="14.5" x14ac:dyDescent="0.35"/>
  <cols>
    <col min="1" max="1" width="11.7265625" style="13" customWidth="1"/>
    <col min="2" max="2" width="20.26953125" style="13" customWidth="1"/>
    <col min="3" max="3" width="17.81640625" style="13" customWidth="1"/>
    <col min="4" max="4" width="42.81640625" style="13" customWidth="1"/>
    <col min="5" max="16384" width="9.1796875" style="13"/>
  </cols>
  <sheetData>
    <row r="1" spans="1:13" ht="31" x14ac:dyDescent="0.7">
      <c r="A1" s="12" t="s">
        <v>5</v>
      </c>
    </row>
    <row r="3" spans="1:13" ht="21" x14ac:dyDescent="0.5">
      <c r="A3" s="4" t="s">
        <v>6</v>
      </c>
    </row>
    <row r="5" spans="1:13" ht="18.5" x14ac:dyDescent="0.45">
      <c r="A5" s="15" t="s">
        <v>7</v>
      </c>
      <c r="K5" s="20"/>
      <c r="L5" s="20"/>
      <c r="M5" s="20"/>
    </row>
    <row r="6" spans="1:13" x14ac:dyDescent="0.35">
      <c r="A6" s="16" t="s">
        <v>8</v>
      </c>
      <c r="B6" s="16" t="s">
        <v>9</v>
      </c>
      <c r="C6" s="16" t="s">
        <v>10</v>
      </c>
      <c r="D6" s="16" t="s">
        <v>11</v>
      </c>
    </row>
    <row r="7" spans="1:13" x14ac:dyDescent="0.35">
      <c r="A7" s="17">
        <v>1</v>
      </c>
      <c r="B7" s="65"/>
      <c r="C7" s="18"/>
      <c r="D7" s="18"/>
    </row>
    <row r="8" spans="1:13" x14ac:dyDescent="0.35">
      <c r="A8" s="17">
        <v>2</v>
      </c>
      <c r="B8" s="65"/>
      <c r="C8" s="18"/>
      <c r="D8" s="18"/>
    </row>
    <row r="9" spans="1:13" x14ac:dyDescent="0.35">
      <c r="A9" s="17">
        <v>3</v>
      </c>
      <c r="B9" s="65"/>
      <c r="C9" s="18"/>
      <c r="D9" s="18"/>
    </row>
    <row r="10" spans="1:13" x14ac:dyDescent="0.35">
      <c r="A10" s="17">
        <v>4</v>
      </c>
      <c r="B10" s="65"/>
      <c r="C10" s="18"/>
      <c r="D10" s="18"/>
    </row>
    <row r="11" spans="1:13" x14ac:dyDescent="0.35">
      <c r="A11" s="17">
        <v>5</v>
      </c>
      <c r="B11" s="65"/>
      <c r="C11" s="18"/>
      <c r="D11" s="18"/>
    </row>
    <row r="13" spans="1:13" ht="18.5" x14ac:dyDescent="0.45">
      <c r="A13" s="15" t="s">
        <v>12</v>
      </c>
    </row>
    <row r="14" spans="1:13" x14ac:dyDescent="0.35">
      <c r="A14" s="16" t="s">
        <v>8</v>
      </c>
      <c r="B14" s="16" t="s">
        <v>9</v>
      </c>
      <c r="C14" s="16" t="s">
        <v>10</v>
      </c>
      <c r="D14" s="16" t="s">
        <v>11</v>
      </c>
      <c r="F14" s="21"/>
    </row>
    <row r="15" spans="1:13" x14ac:dyDescent="0.35">
      <c r="A15" s="17">
        <v>1</v>
      </c>
      <c r="B15" s="65"/>
      <c r="C15" s="18"/>
      <c r="D15" s="18"/>
    </row>
    <row r="16" spans="1:13" x14ac:dyDescent="0.35">
      <c r="A16" s="17">
        <v>2</v>
      </c>
      <c r="B16" s="65"/>
      <c r="C16" s="18"/>
      <c r="D16" s="18"/>
    </row>
    <row r="17" spans="1:4" x14ac:dyDescent="0.35">
      <c r="A17" s="17">
        <v>3</v>
      </c>
      <c r="B17" s="65"/>
      <c r="C17" s="18"/>
      <c r="D17" s="18"/>
    </row>
    <row r="18" spans="1:4" x14ac:dyDescent="0.35">
      <c r="A18" s="17">
        <v>4</v>
      </c>
      <c r="B18" s="65"/>
      <c r="C18" s="18"/>
      <c r="D18" s="18"/>
    </row>
    <row r="19" spans="1:4" x14ac:dyDescent="0.35">
      <c r="A19" s="17">
        <v>5</v>
      </c>
      <c r="B19" s="65"/>
      <c r="C19" s="18"/>
      <c r="D19" s="18"/>
    </row>
    <row r="20" spans="1:4" x14ac:dyDescent="0.35">
      <c r="A20" s="22"/>
      <c r="B20" s="11"/>
      <c r="C20" s="11"/>
      <c r="D20" s="11"/>
    </row>
    <row r="21" spans="1:4" x14ac:dyDescent="0.35">
      <c r="A21" s="22"/>
      <c r="B21" s="11"/>
      <c r="C21" s="11"/>
      <c r="D21" s="11"/>
    </row>
    <row r="22" spans="1:4" ht="21" x14ac:dyDescent="0.5">
      <c r="A22" s="2" t="s">
        <v>13</v>
      </c>
      <c r="B22" s="11"/>
      <c r="C22" s="11"/>
      <c r="D22" s="11"/>
    </row>
    <row r="23" spans="1:4" x14ac:dyDescent="0.35">
      <c r="A23" s="22"/>
      <c r="B23" s="11"/>
      <c r="C23" s="11"/>
      <c r="D23" s="11"/>
    </row>
    <row r="24" spans="1:4" ht="18.5" x14ac:dyDescent="0.45">
      <c r="A24" s="23" t="s">
        <v>14</v>
      </c>
    </row>
    <row r="25" spans="1:4" ht="18.5" x14ac:dyDescent="0.45">
      <c r="A25" s="15"/>
    </row>
    <row r="26" spans="1:4" ht="15.5" x14ac:dyDescent="0.35">
      <c r="A26" s="83" t="s">
        <v>15</v>
      </c>
      <c r="B26" s="83"/>
      <c r="C26" s="83"/>
    </row>
    <row r="27" spans="1:4" ht="18.5" x14ac:dyDescent="0.45">
      <c r="A27" s="15"/>
    </row>
    <row r="28" spans="1:4" ht="29" x14ac:dyDescent="0.35">
      <c r="A28" s="24" t="s">
        <v>16</v>
      </c>
      <c r="B28" s="25" t="s">
        <v>17</v>
      </c>
      <c r="C28" s="16" t="s">
        <v>18</v>
      </c>
    </row>
    <row r="29" spans="1:4" x14ac:dyDescent="0.35">
      <c r="A29" s="17">
        <f>SUM(B7:B11)</f>
        <v>0</v>
      </c>
      <c r="B29" s="17">
        <v>5</v>
      </c>
      <c r="C29" s="17">
        <f>A29/B29</f>
        <v>0</v>
      </c>
    </row>
    <row r="31" spans="1:4" ht="18.5" x14ac:dyDescent="0.45">
      <c r="A31" s="23" t="s">
        <v>91</v>
      </c>
    </row>
    <row r="32" spans="1:4" ht="18.5" x14ac:dyDescent="0.45">
      <c r="A32" s="15"/>
    </row>
    <row r="33" spans="1:4" ht="17.5" x14ac:dyDescent="0.45">
      <c r="A33" s="83" t="s">
        <v>95</v>
      </c>
      <c r="B33" s="83"/>
      <c r="C33" s="83"/>
      <c r="D33" s="83"/>
    </row>
    <row r="34" spans="1:4" ht="16.5" x14ac:dyDescent="0.45">
      <c r="A34" s="16" t="s">
        <v>8</v>
      </c>
      <c r="B34" s="25" t="s">
        <v>93</v>
      </c>
      <c r="C34" s="25" t="s">
        <v>94</v>
      </c>
      <c r="D34" s="16" t="s">
        <v>92</v>
      </c>
    </row>
    <row r="35" spans="1:4" x14ac:dyDescent="0.35">
      <c r="A35" s="17">
        <v>1</v>
      </c>
      <c r="B35" s="17">
        <f>C29</f>
        <v>0</v>
      </c>
      <c r="C35" s="17">
        <f>B15</f>
        <v>0</v>
      </c>
      <c r="D35" s="17">
        <f>B35-C35</f>
        <v>0</v>
      </c>
    </row>
    <row r="36" spans="1:4" x14ac:dyDescent="0.35">
      <c r="A36" s="17">
        <v>2</v>
      </c>
      <c r="B36" s="17">
        <f>C29</f>
        <v>0</v>
      </c>
      <c r="C36" s="17">
        <f>B16</f>
        <v>0</v>
      </c>
      <c r="D36" s="17">
        <f>B36-C36</f>
        <v>0</v>
      </c>
    </row>
    <row r="37" spans="1:4" x14ac:dyDescent="0.35">
      <c r="A37" s="17">
        <v>3</v>
      </c>
      <c r="B37" s="17">
        <f>C29</f>
        <v>0</v>
      </c>
      <c r="C37" s="17">
        <f>B17</f>
        <v>0</v>
      </c>
      <c r="D37" s="17">
        <f>B37-C37</f>
        <v>0</v>
      </c>
    </row>
    <row r="38" spans="1:4" x14ac:dyDescent="0.35">
      <c r="A38" s="17">
        <v>4</v>
      </c>
      <c r="B38" s="17">
        <f>C29</f>
        <v>0</v>
      </c>
      <c r="C38" s="17">
        <f>B18</f>
        <v>0</v>
      </c>
      <c r="D38" s="17">
        <f>B38-C38</f>
        <v>0</v>
      </c>
    </row>
    <row r="39" spans="1:4" x14ac:dyDescent="0.35">
      <c r="A39" s="17">
        <v>5</v>
      </c>
      <c r="B39" s="17">
        <f>C29</f>
        <v>0</v>
      </c>
      <c r="C39" s="17">
        <f>B19</f>
        <v>0</v>
      </c>
      <c r="D39" s="17">
        <f>B39-C39</f>
        <v>0</v>
      </c>
    </row>
  </sheetData>
  <mergeCells count="2">
    <mergeCell ref="A33:D33"/>
    <mergeCell ref="A26:C26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B8684-3F9E-4F48-9EFD-D2A4A4C073EF}">
  <dimension ref="A1:AG58"/>
  <sheetViews>
    <sheetView workbookViewId="0">
      <selection activeCell="B7" sqref="B7"/>
    </sheetView>
  </sheetViews>
  <sheetFormatPr defaultRowHeight="14.5" x14ac:dyDescent="0.35"/>
  <cols>
    <col min="2" max="2" width="20.1796875" customWidth="1"/>
    <col min="3" max="3" width="18.1796875" customWidth="1"/>
    <col min="4" max="4" width="29.453125" customWidth="1"/>
    <col min="6" max="6" width="18.81640625" customWidth="1"/>
    <col min="7" max="7" width="17.26953125" customWidth="1"/>
    <col min="8" max="8" width="18.453125" customWidth="1"/>
    <col min="9" max="9" width="15.54296875" customWidth="1"/>
    <col min="10" max="10" width="20" customWidth="1"/>
    <col min="18" max="18" width="26" customWidth="1"/>
    <col min="19" max="19" width="23.54296875" customWidth="1"/>
  </cols>
  <sheetData>
    <row r="1" spans="1:33" ht="31" x14ac:dyDescent="0.7">
      <c r="A1" s="12" t="s">
        <v>19</v>
      </c>
    </row>
    <row r="3" spans="1:33" ht="21" x14ac:dyDescent="0.5">
      <c r="A3" s="4" t="s">
        <v>6</v>
      </c>
      <c r="B3" s="13"/>
      <c r="C3" s="13"/>
      <c r="D3" s="13"/>
      <c r="F3" s="85" t="s">
        <v>20</v>
      </c>
      <c r="G3" s="85"/>
      <c r="Q3" s="11"/>
      <c r="R3" s="26"/>
      <c r="S3" s="11"/>
      <c r="T3" s="11"/>
      <c r="U3" s="11"/>
      <c r="V3" s="27"/>
      <c r="W3" s="11"/>
      <c r="X3" s="11"/>
      <c r="Y3" s="11"/>
      <c r="Z3" s="11"/>
      <c r="AA3" s="27"/>
      <c r="AB3" s="11"/>
      <c r="AC3" s="11"/>
      <c r="AD3" s="11"/>
      <c r="AE3" s="27"/>
      <c r="AF3" s="11"/>
      <c r="AG3" s="11"/>
    </row>
    <row r="4" spans="1:33" ht="21" x14ac:dyDescent="0.5">
      <c r="A4" s="14"/>
      <c r="B4" s="13"/>
      <c r="C4" s="13"/>
      <c r="D4" s="13"/>
      <c r="Q4" s="11"/>
      <c r="R4" s="26"/>
      <c r="S4" s="11"/>
      <c r="T4" s="11"/>
      <c r="U4" s="11"/>
      <c r="V4" s="27"/>
      <c r="W4" s="11"/>
      <c r="X4" s="11"/>
      <c r="Y4" s="11"/>
      <c r="Z4" s="11"/>
      <c r="AA4" s="27"/>
      <c r="AB4" s="11"/>
      <c r="AC4" s="11"/>
      <c r="AD4" s="11"/>
      <c r="AE4" s="27"/>
      <c r="AF4" s="11"/>
      <c r="AG4" s="11"/>
    </row>
    <row r="5" spans="1:33" ht="18.5" x14ac:dyDescent="0.45">
      <c r="A5" s="15" t="s">
        <v>21</v>
      </c>
      <c r="B5" s="13"/>
      <c r="C5" s="13"/>
      <c r="D5" s="13"/>
      <c r="F5" s="15" t="s">
        <v>22</v>
      </c>
      <c r="G5" s="13"/>
      <c r="H5" s="13"/>
      <c r="Q5" s="11"/>
      <c r="R5" s="26"/>
      <c r="S5" s="11"/>
      <c r="T5" s="11"/>
      <c r="U5" s="11"/>
      <c r="V5" s="27"/>
      <c r="W5" s="11"/>
      <c r="X5" s="11"/>
      <c r="Y5" s="11"/>
      <c r="Z5" s="11"/>
      <c r="AA5" s="27"/>
      <c r="AB5" s="11"/>
      <c r="AC5" s="11"/>
      <c r="AD5" s="11"/>
      <c r="AE5" s="27"/>
      <c r="AF5" s="11"/>
      <c r="AG5" s="11"/>
    </row>
    <row r="6" spans="1:33" ht="16.5" x14ac:dyDescent="0.45">
      <c r="A6" s="16" t="s">
        <v>8</v>
      </c>
      <c r="B6" s="16" t="s">
        <v>23</v>
      </c>
      <c r="C6" s="16" t="s">
        <v>11</v>
      </c>
      <c r="F6" s="86" t="s">
        <v>96</v>
      </c>
      <c r="G6" s="86"/>
      <c r="H6" s="86"/>
      <c r="Q6" s="26"/>
      <c r="R6" s="11"/>
      <c r="S6" s="11"/>
      <c r="T6" s="11"/>
      <c r="U6" s="27"/>
      <c r="V6" s="11"/>
      <c r="W6" s="11"/>
      <c r="X6" s="11"/>
      <c r="Y6" s="11"/>
      <c r="Z6" s="27"/>
      <c r="AA6" s="11"/>
      <c r="AB6" s="11"/>
      <c r="AC6" s="11"/>
      <c r="AD6" s="27"/>
      <c r="AE6" s="11"/>
      <c r="AF6" s="11"/>
      <c r="AG6" s="11"/>
    </row>
    <row r="7" spans="1:33" x14ac:dyDescent="0.35">
      <c r="A7" s="17">
        <v>1</v>
      </c>
      <c r="B7" s="63"/>
      <c r="C7" s="18"/>
      <c r="Q7" s="26"/>
      <c r="R7" s="11"/>
      <c r="S7" s="11"/>
      <c r="T7" s="11"/>
      <c r="U7" s="27"/>
      <c r="V7" s="11"/>
      <c r="W7" s="11"/>
      <c r="X7" s="11"/>
      <c r="Y7" s="11"/>
      <c r="Z7" s="27"/>
      <c r="AA7" s="11"/>
      <c r="AB7" s="11"/>
      <c r="AC7" s="11"/>
      <c r="AD7" s="27"/>
      <c r="AE7" s="11"/>
      <c r="AF7" s="11"/>
      <c r="AG7" s="11"/>
    </row>
    <row r="8" spans="1:33" ht="16.5" x14ac:dyDescent="0.45">
      <c r="A8" s="17">
        <v>2</v>
      </c>
      <c r="B8" s="63"/>
      <c r="C8" s="18"/>
      <c r="F8" s="16" t="s">
        <v>125</v>
      </c>
      <c r="G8" s="16" t="s">
        <v>97</v>
      </c>
      <c r="H8" s="16" t="s">
        <v>98</v>
      </c>
      <c r="I8" s="16" t="s">
        <v>99</v>
      </c>
      <c r="J8" s="16" t="s">
        <v>24</v>
      </c>
      <c r="Q8" s="26"/>
      <c r="R8" s="11"/>
      <c r="S8" s="11"/>
      <c r="T8" s="11"/>
      <c r="U8" s="27"/>
      <c r="V8" s="11"/>
      <c r="W8" s="11"/>
      <c r="X8" s="11"/>
      <c r="Y8" s="11"/>
      <c r="Z8" s="27"/>
      <c r="AA8" s="11"/>
      <c r="AB8" s="11"/>
      <c r="AC8" s="11"/>
      <c r="AD8" s="27"/>
      <c r="AE8" s="11"/>
      <c r="AF8" s="11"/>
      <c r="AG8" s="11"/>
    </row>
    <row r="9" spans="1:33" x14ac:dyDescent="0.35">
      <c r="A9" s="17">
        <v>3</v>
      </c>
      <c r="B9" s="63"/>
      <c r="C9" s="18"/>
      <c r="F9" s="17">
        <v>1</v>
      </c>
      <c r="G9" s="17">
        <f>IF(B15="",0,(B15*100-50)/100)</f>
        <v>0</v>
      </c>
      <c r="H9" s="17">
        <f>IF(B7="",0,0.5-B7*100)</f>
        <v>0</v>
      </c>
      <c r="I9" s="6">
        <f>G9+H9</f>
        <v>0</v>
      </c>
      <c r="J9" s="6" t="str">
        <f>IF(I9&gt;0.5,"Yes","No")</f>
        <v>No</v>
      </c>
      <c r="Q9" s="26"/>
      <c r="R9" s="11"/>
      <c r="S9" s="11"/>
      <c r="T9" s="11"/>
      <c r="U9" s="27"/>
      <c r="V9" s="11"/>
      <c r="W9" s="11"/>
      <c r="X9" s="11"/>
      <c r="Y9" s="11"/>
      <c r="Z9" s="27"/>
      <c r="AA9" s="11"/>
      <c r="AB9" s="11"/>
      <c r="AC9" s="11"/>
      <c r="AD9" s="27"/>
      <c r="AE9" s="11"/>
      <c r="AF9" s="11"/>
      <c r="AG9" s="11"/>
    </row>
    <row r="10" spans="1:33" x14ac:dyDescent="0.35">
      <c r="A10" s="17">
        <v>4</v>
      </c>
      <c r="B10" s="63"/>
      <c r="C10" s="18"/>
      <c r="F10" s="17">
        <v>2</v>
      </c>
      <c r="G10" s="17">
        <f t="shared" ref="G10:G13" si="0">IF(B16="",0,(B16*100-50)/100)</f>
        <v>0</v>
      </c>
      <c r="H10" s="17">
        <f t="shared" ref="H10:H13" si="1">IF(B8="",0,0.5-B8*100)</f>
        <v>0</v>
      </c>
      <c r="I10" s="6">
        <f t="shared" ref="I10:I13" si="2">G10+H10</f>
        <v>0</v>
      </c>
      <c r="J10" s="6" t="str">
        <f t="shared" ref="J10:J13" si="3">IF(I10&gt;0.5,"Yes","No")</f>
        <v>No</v>
      </c>
      <c r="Q10" s="26"/>
      <c r="R10" s="11"/>
      <c r="S10" s="11"/>
      <c r="T10" s="11"/>
      <c r="U10" s="27"/>
      <c r="V10" s="11"/>
      <c r="W10" s="11"/>
      <c r="X10" s="11"/>
      <c r="Y10" s="11"/>
      <c r="Z10" s="27"/>
      <c r="AA10" s="11"/>
      <c r="AB10" s="11"/>
      <c r="AC10" s="11"/>
      <c r="AD10" s="27"/>
      <c r="AE10" s="11"/>
      <c r="AF10" s="11"/>
      <c r="AG10" s="11"/>
    </row>
    <row r="11" spans="1:33" ht="15.75" customHeight="1" x14ac:dyDescent="0.35">
      <c r="A11" s="17">
        <v>5</v>
      </c>
      <c r="B11" s="63"/>
      <c r="C11" s="18"/>
      <c r="F11" s="17">
        <v>3</v>
      </c>
      <c r="G11" s="17">
        <f t="shared" si="0"/>
        <v>0</v>
      </c>
      <c r="H11" s="17">
        <f t="shared" si="1"/>
        <v>0</v>
      </c>
      <c r="I11" s="6">
        <f t="shared" si="2"/>
        <v>0</v>
      </c>
      <c r="J11" s="6" t="str">
        <f t="shared" si="3"/>
        <v>No</v>
      </c>
      <c r="Q11" s="28"/>
      <c r="R11" s="28"/>
      <c r="S11" s="11"/>
      <c r="T11" s="11"/>
      <c r="U11" s="41"/>
      <c r="V11" s="41"/>
      <c r="W11" s="11"/>
      <c r="X11" s="11"/>
      <c r="Y11" s="11"/>
      <c r="Z11" s="41"/>
      <c r="AA11" s="41"/>
      <c r="AB11" s="11"/>
      <c r="AC11" s="11"/>
      <c r="AD11" s="41"/>
      <c r="AE11" s="41"/>
      <c r="AF11" s="11"/>
      <c r="AG11" s="11"/>
    </row>
    <row r="12" spans="1:33" ht="15.75" customHeight="1" x14ac:dyDescent="0.35">
      <c r="A12" s="22"/>
      <c r="B12" s="11"/>
      <c r="C12" s="11"/>
      <c r="E12" s="22"/>
      <c r="F12" s="17">
        <v>4</v>
      </c>
      <c r="G12" s="17">
        <f t="shared" si="0"/>
        <v>0</v>
      </c>
      <c r="H12" s="17">
        <f t="shared" si="1"/>
        <v>0</v>
      </c>
      <c r="I12" s="6">
        <f t="shared" si="2"/>
        <v>0</v>
      </c>
      <c r="J12" s="6" t="str">
        <f t="shared" si="3"/>
        <v>No</v>
      </c>
      <c r="Q12" s="28"/>
      <c r="R12" s="28"/>
      <c r="S12" s="11"/>
      <c r="T12" s="11"/>
      <c r="U12" s="41"/>
      <c r="V12" s="41"/>
      <c r="W12" s="11"/>
      <c r="X12" s="11"/>
      <c r="Y12" s="11"/>
      <c r="Z12" s="41"/>
      <c r="AA12" s="41"/>
      <c r="AB12" s="11"/>
      <c r="AC12" s="11"/>
      <c r="AD12" s="41"/>
      <c r="AE12" s="41"/>
      <c r="AF12" s="11"/>
      <c r="AG12" s="11"/>
    </row>
    <row r="13" spans="1:33" ht="15.75" customHeight="1" x14ac:dyDescent="0.45">
      <c r="A13" s="15" t="s">
        <v>25</v>
      </c>
      <c r="C13" s="13"/>
      <c r="E13" s="22"/>
      <c r="F13" s="17">
        <v>5</v>
      </c>
      <c r="G13" s="17">
        <f t="shared" si="0"/>
        <v>0</v>
      </c>
      <c r="H13" s="17">
        <f t="shared" si="1"/>
        <v>0</v>
      </c>
      <c r="I13" s="6">
        <f t="shared" si="2"/>
        <v>0</v>
      </c>
      <c r="J13" s="46" t="str">
        <f t="shared" si="3"/>
        <v>No</v>
      </c>
      <c r="Q13" s="28"/>
      <c r="R13" s="28"/>
      <c r="S13" s="11"/>
      <c r="T13" s="11"/>
      <c r="U13" s="41"/>
      <c r="V13" s="41"/>
      <c r="W13" s="11"/>
      <c r="X13" s="11"/>
      <c r="Y13" s="11"/>
      <c r="Z13" s="41"/>
      <c r="AA13" s="41"/>
      <c r="AB13" s="11"/>
      <c r="AC13" s="11"/>
      <c r="AD13" s="41"/>
      <c r="AE13" s="41"/>
      <c r="AF13" s="11"/>
      <c r="AG13" s="11"/>
    </row>
    <row r="14" spans="1:33" ht="15.75" customHeight="1" x14ac:dyDescent="0.35">
      <c r="A14" s="16" t="s">
        <v>8</v>
      </c>
      <c r="B14" s="16" t="s">
        <v>26</v>
      </c>
      <c r="C14" s="16" t="s">
        <v>11</v>
      </c>
      <c r="E14" s="22"/>
      <c r="F14" s="42"/>
      <c r="G14" s="11"/>
      <c r="H14" s="44" t="s">
        <v>126</v>
      </c>
      <c r="I14" s="45">
        <f>AVERAGE(I9:I13)</f>
        <v>0</v>
      </c>
      <c r="J14" s="47"/>
      <c r="Q14" s="28"/>
      <c r="R14" s="28"/>
      <c r="S14" s="11"/>
      <c r="T14" s="11"/>
      <c r="U14" s="41"/>
      <c r="V14" s="41"/>
      <c r="W14" s="11"/>
      <c r="X14" s="11"/>
      <c r="Y14" s="11"/>
      <c r="Z14" s="41"/>
      <c r="AA14" s="41"/>
      <c r="AB14" s="11"/>
      <c r="AC14" s="11"/>
      <c r="AD14" s="41"/>
      <c r="AE14" s="41"/>
      <c r="AF14" s="11"/>
      <c r="AG14" s="11"/>
    </row>
    <row r="15" spans="1:33" ht="15.75" customHeight="1" x14ac:dyDescent="0.35">
      <c r="A15" s="17">
        <v>1</v>
      </c>
      <c r="B15" s="64"/>
      <c r="C15" s="18"/>
      <c r="E15" s="22"/>
      <c r="G15" s="11"/>
      <c r="Q15" s="28"/>
      <c r="R15" s="28"/>
      <c r="S15" s="11"/>
      <c r="T15" s="11"/>
      <c r="U15" s="41"/>
      <c r="V15" s="41"/>
      <c r="W15" s="11"/>
      <c r="X15" s="11"/>
      <c r="Y15" s="11"/>
      <c r="Z15" s="41"/>
      <c r="AA15" s="41"/>
      <c r="AB15" s="11"/>
      <c r="AC15" s="11"/>
      <c r="AD15" s="41"/>
      <c r="AE15" s="41"/>
      <c r="AF15" s="11"/>
      <c r="AG15" s="11"/>
    </row>
    <row r="16" spans="1:33" ht="15.75" customHeight="1" x14ac:dyDescent="0.45">
      <c r="A16" s="17">
        <v>2</v>
      </c>
      <c r="B16" s="64"/>
      <c r="C16" s="18"/>
      <c r="E16" s="22"/>
      <c r="F16" s="15" t="s">
        <v>27</v>
      </c>
      <c r="G16" s="11"/>
      <c r="Q16" s="28"/>
      <c r="R16" s="28"/>
      <c r="S16" s="11"/>
      <c r="T16" s="11"/>
      <c r="U16" s="41"/>
      <c r="V16" s="41"/>
      <c r="W16" s="11"/>
      <c r="X16" s="11"/>
      <c r="Y16" s="11"/>
      <c r="Z16" s="41"/>
      <c r="AA16" s="41"/>
      <c r="AB16" s="11"/>
      <c r="AC16" s="11"/>
      <c r="AD16" s="41"/>
      <c r="AE16" s="41"/>
      <c r="AF16" s="11"/>
      <c r="AG16" s="11"/>
    </row>
    <row r="17" spans="1:33" ht="15.75" customHeight="1" x14ac:dyDescent="0.45">
      <c r="A17" s="17">
        <v>3</v>
      </c>
      <c r="B17" s="64"/>
      <c r="C17" s="18"/>
      <c r="E17" s="22"/>
      <c r="F17" s="87" t="s">
        <v>128</v>
      </c>
      <c r="G17" s="87"/>
      <c r="H17" s="87"/>
      <c r="I17" s="87"/>
      <c r="Q17" s="28"/>
      <c r="R17" s="28"/>
      <c r="S17" s="11"/>
      <c r="T17" s="11"/>
      <c r="U17" s="41"/>
      <c r="V17" s="41"/>
      <c r="W17" s="11"/>
      <c r="X17" s="11"/>
      <c r="Y17" s="11"/>
      <c r="Z17" s="41"/>
      <c r="AA17" s="41"/>
      <c r="AB17" s="11"/>
      <c r="AC17" s="11"/>
      <c r="AD17" s="41"/>
      <c r="AE17" s="41"/>
      <c r="AF17" s="11"/>
      <c r="AG17" s="11"/>
    </row>
    <row r="18" spans="1:33" ht="15.75" customHeight="1" x14ac:dyDescent="0.35">
      <c r="A18" s="17">
        <v>4</v>
      </c>
      <c r="B18" s="64"/>
      <c r="C18" s="18"/>
      <c r="E18" s="22"/>
      <c r="F18" s="42"/>
      <c r="G18" s="11"/>
      <c r="Q18" s="28"/>
      <c r="R18" s="28"/>
      <c r="S18" s="11"/>
      <c r="T18" s="11"/>
      <c r="U18" s="41"/>
      <c r="V18" s="41"/>
      <c r="W18" s="11"/>
      <c r="X18" s="11"/>
      <c r="Y18" s="11"/>
      <c r="Z18" s="41"/>
      <c r="AA18" s="41"/>
      <c r="AB18" s="11"/>
      <c r="AC18" s="11"/>
      <c r="AD18" s="41"/>
      <c r="AE18" s="41"/>
      <c r="AF18" s="11"/>
      <c r="AG18" s="11"/>
    </row>
    <row r="19" spans="1:33" ht="15.75" customHeight="1" x14ac:dyDescent="0.35">
      <c r="A19" s="17">
        <v>5</v>
      </c>
      <c r="B19" s="64"/>
      <c r="C19" s="18"/>
      <c r="E19" s="22"/>
      <c r="F19" s="50" t="s">
        <v>28</v>
      </c>
      <c r="G19" s="16" t="s">
        <v>29</v>
      </c>
      <c r="H19" s="5" t="s">
        <v>127</v>
      </c>
      <c r="I19" s="5" t="s">
        <v>31</v>
      </c>
      <c r="Q19" s="28"/>
      <c r="R19" s="28"/>
      <c r="S19" s="11"/>
      <c r="T19" s="11"/>
      <c r="U19" s="41"/>
      <c r="V19" s="41"/>
      <c r="W19" s="11"/>
      <c r="X19" s="11"/>
      <c r="Y19" s="11"/>
      <c r="Z19" s="41"/>
      <c r="AA19" s="41"/>
      <c r="AB19" s="11"/>
      <c r="AC19" s="11"/>
      <c r="AD19" s="41"/>
      <c r="AE19" s="41"/>
      <c r="AF19" s="11"/>
      <c r="AG19" s="11"/>
    </row>
    <row r="20" spans="1:33" ht="15.75" customHeight="1" x14ac:dyDescent="0.35">
      <c r="A20" s="22"/>
      <c r="B20" s="11"/>
      <c r="C20" s="11"/>
      <c r="E20" s="22"/>
      <c r="F20" s="48">
        <f>SUM(B23:B27)/5</f>
        <v>0</v>
      </c>
      <c r="G20" s="17">
        <f>I14</f>
        <v>0</v>
      </c>
      <c r="H20" s="6">
        <f>0.0005*B31</f>
        <v>0</v>
      </c>
      <c r="I20" s="6">
        <f>F20+(G20*H20)</f>
        <v>0</v>
      </c>
      <c r="Q20" s="28"/>
      <c r="R20" s="28"/>
      <c r="S20" s="11"/>
      <c r="T20" s="11"/>
      <c r="U20" s="41"/>
      <c r="V20" s="41"/>
      <c r="W20" s="11"/>
      <c r="X20" s="11"/>
      <c r="Y20" s="11"/>
      <c r="Z20" s="41"/>
      <c r="AA20" s="41"/>
      <c r="AB20" s="11"/>
      <c r="AC20" s="11"/>
      <c r="AD20" s="41"/>
      <c r="AE20" s="41"/>
      <c r="AF20" s="11"/>
      <c r="AG20" s="11"/>
    </row>
    <row r="21" spans="1:33" ht="18.5" x14ac:dyDescent="0.45">
      <c r="A21" s="15" t="s">
        <v>32</v>
      </c>
      <c r="B21" s="13"/>
      <c r="C21" s="13"/>
      <c r="D21" s="13"/>
      <c r="Q21" s="11"/>
      <c r="R21" s="29"/>
      <c r="S21" s="29"/>
      <c r="T21" s="11"/>
      <c r="U21" s="11"/>
      <c r="V21" s="30"/>
      <c r="W21" s="29"/>
      <c r="X21" s="11"/>
      <c r="Y21" s="11"/>
      <c r="Z21" s="11"/>
      <c r="AA21" s="30"/>
      <c r="AB21" s="29"/>
      <c r="AC21" s="11"/>
      <c r="AD21" s="11"/>
      <c r="AE21" s="30"/>
      <c r="AF21" s="29"/>
      <c r="AG21" s="11"/>
    </row>
    <row r="22" spans="1:33" ht="18.5" x14ac:dyDescent="0.45">
      <c r="A22" s="16" t="s">
        <v>8</v>
      </c>
      <c r="B22" s="16" t="s">
        <v>9</v>
      </c>
      <c r="C22" s="16" t="s">
        <v>10</v>
      </c>
      <c r="D22" s="16" t="s">
        <v>11</v>
      </c>
      <c r="F22" s="15" t="s">
        <v>33</v>
      </c>
      <c r="Q22" s="11"/>
      <c r="R22" s="29"/>
      <c r="S22" s="31"/>
      <c r="T22" s="11"/>
      <c r="U22" s="11"/>
      <c r="V22" s="28"/>
      <c r="W22" s="29"/>
      <c r="X22" s="11"/>
      <c r="Y22" s="11"/>
      <c r="Z22" s="11"/>
      <c r="AA22" s="28"/>
      <c r="AB22" s="29"/>
      <c r="AC22" s="11"/>
      <c r="AD22" s="11"/>
      <c r="AE22" s="32"/>
      <c r="AF22" s="29"/>
      <c r="AG22" s="11"/>
    </row>
    <row r="23" spans="1:33" x14ac:dyDescent="0.35">
      <c r="A23" s="17">
        <v>1</v>
      </c>
      <c r="B23" s="18"/>
      <c r="C23" s="18"/>
      <c r="D23" s="18"/>
      <c r="F23" s="5" t="s">
        <v>8</v>
      </c>
      <c r="G23" s="5" t="s">
        <v>34</v>
      </c>
      <c r="H23" s="5" t="s">
        <v>28</v>
      </c>
      <c r="I23" s="5" t="s">
        <v>35</v>
      </c>
      <c r="J23" s="5" t="s">
        <v>36</v>
      </c>
      <c r="Q23" s="11"/>
      <c r="R23" s="29"/>
      <c r="S23" s="31"/>
      <c r="T23" s="11"/>
      <c r="U23" s="11"/>
      <c r="V23" s="28"/>
      <c r="W23" s="29"/>
      <c r="X23" s="11"/>
      <c r="Y23" s="11"/>
      <c r="Z23" s="11"/>
      <c r="AA23" s="28"/>
      <c r="AB23" s="29"/>
      <c r="AC23" s="11"/>
      <c r="AD23" s="11"/>
      <c r="AE23" s="28"/>
      <c r="AF23" s="29"/>
      <c r="AG23" s="11"/>
    </row>
    <row r="24" spans="1:33" ht="15.5" x14ac:dyDescent="0.35">
      <c r="A24" s="17">
        <v>2</v>
      </c>
      <c r="B24" s="18"/>
      <c r="C24" s="18"/>
      <c r="D24" s="18"/>
      <c r="F24" s="6">
        <v>1</v>
      </c>
      <c r="G24" s="6">
        <f>B35</f>
        <v>0</v>
      </c>
      <c r="H24" s="6">
        <f>F20</f>
        <v>0</v>
      </c>
      <c r="I24" s="49">
        <f>IF(H24=0,0,(G24-H24)/H24)</f>
        <v>0</v>
      </c>
      <c r="J24" s="49">
        <f>IF(I24&lt;0.15,0,IF(I24&lt;0.35,0.15,IF(I24&lt;0.55,0.25,IF(I24&lt;0.75,0.35,1))))</f>
        <v>0</v>
      </c>
      <c r="Q24" s="11"/>
      <c r="R24" s="29"/>
      <c r="S24" s="31"/>
      <c r="T24" s="11"/>
      <c r="U24" s="11"/>
      <c r="V24" s="33"/>
      <c r="W24" s="11"/>
      <c r="X24" s="11"/>
      <c r="Y24" s="11"/>
      <c r="Z24" s="11"/>
      <c r="AA24" s="32"/>
      <c r="AB24" s="29"/>
      <c r="AC24" s="11"/>
      <c r="AD24" s="11"/>
      <c r="AE24" s="28"/>
      <c r="AF24" s="29"/>
      <c r="AG24" s="11"/>
    </row>
    <row r="25" spans="1:33" x14ac:dyDescent="0.35">
      <c r="A25" s="17">
        <v>3</v>
      </c>
      <c r="B25" s="18"/>
      <c r="C25" s="18"/>
      <c r="D25" s="18"/>
      <c r="F25" s="6">
        <v>2</v>
      </c>
      <c r="G25" s="6">
        <f t="shared" ref="G25:G28" si="4">B36</f>
        <v>0</v>
      </c>
      <c r="H25" s="6">
        <f>F20</f>
        <v>0</v>
      </c>
      <c r="I25" s="49">
        <f t="shared" ref="I25:I28" si="5">IF(H25=0,0,(G25-H25)/H25)</f>
        <v>0</v>
      </c>
      <c r="J25" s="49">
        <f t="shared" ref="J25:J28" si="6">IF(I25&lt;0.15,0,IF(I25&lt;0.35,0.15,IF(I25&lt;0.55,0.25,IF(I25&lt;0.75,0.35,1))))</f>
        <v>0</v>
      </c>
      <c r="Q25" s="11"/>
      <c r="R25" s="29"/>
      <c r="S25" s="29"/>
      <c r="T25" s="11"/>
      <c r="U25" s="11"/>
      <c r="V25" s="34"/>
      <c r="W25" s="11"/>
      <c r="X25" s="11"/>
      <c r="Y25" s="11"/>
      <c r="Z25" s="11"/>
      <c r="AA25" s="11"/>
      <c r="AB25" s="11"/>
      <c r="AC25" s="11"/>
      <c r="AD25" s="11"/>
      <c r="AE25" s="35"/>
      <c r="AF25" s="29"/>
      <c r="AG25" s="11"/>
    </row>
    <row r="26" spans="1:33" ht="15.5" x14ac:dyDescent="0.35">
      <c r="A26" s="17">
        <v>4</v>
      </c>
      <c r="B26" s="18"/>
      <c r="C26" s="18"/>
      <c r="D26" s="18"/>
      <c r="F26" s="6">
        <v>3</v>
      </c>
      <c r="G26" s="6">
        <f t="shared" si="4"/>
        <v>0</v>
      </c>
      <c r="H26" s="6">
        <f>F20</f>
        <v>0</v>
      </c>
      <c r="I26" s="49">
        <f t="shared" si="5"/>
        <v>0</v>
      </c>
      <c r="J26" s="49">
        <f t="shared" si="6"/>
        <v>0</v>
      </c>
      <c r="Q26" s="11"/>
      <c r="R26" s="33"/>
      <c r="S26" s="11"/>
      <c r="T26" s="11"/>
      <c r="U26" s="11"/>
      <c r="V26" s="36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35">
      <c r="A27" s="17">
        <v>5</v>
      </c>
      <c r="B27" s="18"/>
      <c r="C27" s="18"/>
      <c r="D27" s="18"/>
      <c r="F27" s="6">
        <v>4</v>
      </c>
      <c r="G27" s="6">
        <f t="shared" si="4"/>
        <v>0</v>
      </c>
      <c r="H27" s="6">
        <f>F20</f>
        <v>0</v>
      </c>
      <c r="I27" s="49">
        <f t="shared" si="5"/>
        <v>0</v>
      </c>
      <c r="J27" s="49">
        <f t="shared" si="6"/>
        <v>0</v>
      </c>
      <c r="Q27" s="11"/>
      <c r="R27" s="27"/>
      <c r="S27" s="11"/>
      <c r="T27" s="11"/>
      <c r="U27" s="11"/>
      <c r="V27" s="27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35">
      <c r="A28" s="22"/>
      <c r="B28" s="11"/>
      <c r="C28" s="11"/>
      <c r="D28" s="11"/>
      <c r="F28" s="6">
        <v>5</v>
      </c>
      <c r="G28" s="6">
        <f t="shared" si="4"/>
        <v>0</v>
      </c>
      <c r="H28" s="6">
        <f>F20</f>
        <v>0</v>
      </c>
      <c r="I28" s="49">
        <f t="shared" si="5"/>
        <v>0</v>
      </c>
      <c r="J28" s="49">
        <f t="shared" si="6"/>
        <v>0</v>
      </c>
      <c r="Q28" s="11"/>
      <c r="R28" s="27"/>
      <c r="S28" s="11"/>
      <c r="T28" s="11"/>
      <c r="U28" s="11"/>
      <c r="V28" s="27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ht="18.5" x14ac:dyDescent="0.45">
      <c r="A29" s="15" t="s">
        <v>129</v>
      </c>
      <c r="B29" s="13"/>
      <c r="C29" s="13"/>
      <c r="Q29" s="11"/>
      <c r="R29" s="27"/>
      <c r="S29" s="11"/>
      <c r="T29" s="11"/>
      <c r="U29" s="11"/>
      <c r="V29" s="27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ht="18.5" x14ac:dyDescent="0.45">
      <c r="B30" s="16" t="s">
        <v>30</v>
      </c>
      <c r="C30" s="16" t="s">
        <v>10</v>
      </c>
      <c r="D30" s="16" t="s">
        <v>11</v>
      </c>
      <c r="F30" s="15" t="s">
        <v>37</v>
      </c>
      <c r="Q30" s="27"/>
      <c r="R30" s="11"/>
      <c r="S30" s="11"/>
      <c r="T30" s="11"/>
      <c r="U30" s="27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ht="16.5" x14ac:dyDescent="0.45">
      <c r="B31" s="18"/>
      <c r="C31" s="17" t="s">
        <v>38</v>
      </c>
      <c r="D31" s="18"/>
      <c r="F31" s="84" t="s">
        <v>100</v>
      </c>
      <c r="G31" s="84"/>
      <c r="H31" s="84"/>
      <c r="I31" s="84"/>
      <c r="Q31" s="27"/>
      <c r="R31" s="11"/>
      <c r="S31" s="11"/>
      <c r="T31" s="11"/>
      <c r="U31" s="27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35">
      <c r="Q32" s="11"/>
      <c r="R32" s="41"/>
      <c r="S32" s="41"/>
      <c r="T32" s="11"/>
      <c r="U32" s="11"/>
      <c r="V32" s="41"/>
      <c r="W32" s="4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8.5" x14ac:dyDescent="0.45">
      <c r="A33" s="15" t="s">
        <v>12</v>
      </c>
      <c r="B33" s="13"/>
      <c r="C33" s="13"/>
      <c r="D33" s="13"/>
      <c r="F33" s="5" t="s">
        <v>8</v>
      </c>
      <c r="G33" s="5" t="s">
        <v>101</v>
      </c>
      <c r="H33" s="5" t="s">
        <v>94</v>
      </c>
      <c r="I33" s="5" t="s">
        <v>102</v>
      </c>
      <c r="Q33" s="11"/>
      <c r="R33" s="30"/>
      <c r="S33" s="29"/>
      <c r="T33" s="11"/>
      <c r="U33" s="11"/>
      <c r="V33" s="30"/>
      <c r="W33" s="29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15.75" customHeight="1" x14ac:dyDescent="0.35">
      <c r="A34" s="16" t="s">
        <v>8</v>
      </c>
      <c r="B34" s="16" t="s">
        <v>9</v>
      </c>
      <c r="C34" s="16" t="s">
        <v>10</v>
      </c>
      <c r="D34" s="16" t="s">
        <v>11</v>
      </c>
      <c r="F34" s="6">
        <v>1</v>
      </c>
      <c r="G34" s="6">
        <f>I20</f>
        <v>0</v>
      </c>
      <c r="H34" s="6">
        <f>B35</f>
        <v>0</v>
      </c>
      <c r="I34" s="6">
        <f>G34-H34</f>
        <v>0</v>
      </c>
      <c r="Q34" s="11"/>
      <c r="R34" s="37"/>
      <c r="S34" s="29"/>
      <c r="T34" s="11"/>
      <c r="U34" s="11"/>
      <c r="V34" s="28"/>
      <c r="W34" s="29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18" customHeight="1" x14ac:dyDescent="0.35">
      <c r="A35" s="17">
        <v>1</v>
      </c>
      <c r="B35" s="18"/>
      <c r="C35" s="18"/>
      <c r="D35" s="18"/>
      <c r="F35" s="6">
        <v>2</v>
      </c>
      <c r="G35" s="6">
        <f>I20</f>
        <v>0</v>
      </c>
      <c r="H35" s="6">
        <f t="shared" ref="H35:H38" si="7">B36</f>
        <v>0</v>
      </c>
      <c r="I35" s="6">
        <f t="shared" ref="I35:I38" si="8">G35-H35</f>
        <v>0</v>
      </c>
      <c r="Q35" s="11"/>
      <c r="R35" s="38"/>
      <c r="S35" s="29"/>
      <c r="T35" s="11"/>
      <c r="U35" s="11"/>
      <c r="V35" s="32"/>
      <c r="W35" s="39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35">
      <c r="A36" s="17">
        <v>2</v>
      </c>
      <c r="B36" s="18"/>
      <c r="C36" s="18"/>
      <c r="D36" s="18"/>
      <c r="F36" s="6">
        <v>3</v>
      </c>
      <c r="G36" s="6">
        <f>I20</f>
        <v>0</v>
      </c>
      <c r="H36" s="6">
        <f t="shared" si="7"/>
        <v>0</v>
      </c>
      <c r="I36" s="6">
        <f t="shared" si="8"/>
        <v>0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x14ac:dyDescent="0.35">
      <c r="A37" s="17">
        <v>3</v>
      </c>
      <c r="B37" s="18"/>
      <c r="C37" s="18"/>
      <c r="D37" s="18"/>
      <c r="F37" s="6">
        <v>4</v>
      </c>
      <c r="G37" s="6">
        <f>I20</f>
        <v>0</v>
      </c>
      <c r="H37" s="6">
        <f t="shared" si="7"/>
        <v>0</v>
      </c>
      <c r="I37" s="6">
        <f t="shared" si="8"/>
        <v>0</v>
      </c>
      <c r="Q37" s="11"/>
      <c r="R37" s="11"/>
      <c r="S37" s="11"/>
      <c r="T37" s="11"/>
      <c r="U37" s="11"/>
      <c r="V37" s="40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35">
      <c r="A38" s="17">
        <v>4</v>
      </c>
      <c r="B38" s="18"/>
      <c r="C38" s="18"/>
      <c r="D38" s="18"/>
      <c r="F38" s="6">
        <v>5</v>
      </c>
      <c r="G38" s="6">
        <f>I20</f>
        <v>0</v>
      </c>
      <c r="H38" s="6">
        <f t="shared" si="7"/>
        <v>0</v>
      </c>
      <c r="I38" s="6">
        <f t="shared" si="8"/>
        <v>0</v>
      </c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35">
      <c r="A39" s="17">
        <v>5</v>
      </c>
      <c r="B39" s="18"/>
      <c r="C39" s="18"/>
      <c r="D39" s="1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18.5" x14ac:dyDescent="0.45">
      <c r="F40" s="15" t="s">
        <v>39</v>
      </c>
    </row>
    <row r="41" spans="1:33" ht="18.5" x14ac:dyDescent="0.45">
      <c r="A41" s="15" t="s">
        <v>40</v>
      </c>
      <c r="B41" s="13"/>
      <c r="C41" s="13"/>
      <c r="D41" s="13"/>
      <c r="F41" s="84" t="s">
        <v>106</v>
      </c>
      <c r="G41" s="84"/>
      <c r="H41" s="84"/>
      <c r="I41" s="84"/>
      <c r="J41" s="84"/>
    </row>
    <row r="42" spans="1:33" x14ac:dyDescent="0.35">
      <c r="A42" s="16" t="s">
        <v>8</v>
      </c>
      <c r="B42" s="16" t="s">
        <v>41</v>
      </c>
      <c r="C42" s="16" t="s">
        <v>10</v>
      </c>
      <c r="D42" s="16" t="s">
        <v>11</v>
      </c>
    </row>
    <row r="43" spans="1:33" ht="16.5" x14ac:dyDescent="0.45">
      <c r="A43" s="17">
        <v>1</v>
      </c>
      <c r="B43" s="18"/>
      <c r="C43" s="18"/>
      <c r="D43" s="18"/>
      <c r="F43" s="5" t="s">
        <v>8</v>
      </c>
      <c r="G43" s="5" t="s">
        <v>102</v>
      </c>
      <c r="H43" s="5" t="s">
        <v>103</v>
      </c>
      <c r="I43" s="5" t="s">
        <v>104</v>
      </c>
      <c r="J43" s="5" t="s">
        <v>105</v>
      </c>
    </row>
    <row r="44" spans="1:33" x14ac:dyDescent="0.35">
      <c r="A44" s="17">
        <v>2</v>
      </c>
      <c r="B44" s="18"/>
      <c r="C44" s="18"/>
      <c r="D44" s="18"/>
      <c r="F44" s="6">
        <v>1</v>
      </c>
      <c r="G44" s="6">
        <f>I34</f>
        <v>0</v>
      </c>
      <c r="H44" s="6">
        <f>B43</f>
        <v>0</v>
      </c>
      <c r="I44" s="52">
        <f>J24</f>
        <v>0</v>
      </c>
      <c r="J44" s="6">
        <f>(G44+H44)*I44</f>
        <v>0</v>
      </c>
    </row>
    <row r="45" spans="1:33" x14ac:dyDescent="0.35">
      <c r="A45" s="17">
        <v>3</v>
      </c>
      <c r="B45" s="18"/>
      <c r="C45" s="18"/>
      <c r="D45" s="18"/>
      <c r="F45" s="6">
        <v>2</v>
      </c>
      <c r="G45" s="6">
        <f t="shared" ref="G45:G48" si="9">I35</f>
        <v>0</v>
      </c>
      <c r="H45" s="6">
        <f t="shared" ref="H45:H48" si="10">B44</f>
        <v>0</v>
      </c>
      <c r="I45" s="52">
        <f t="shared" ref="I45:I48" si="11">J25</f>
        <v>0</v>
      </c>
      <c r="J45" s="6">
        <f t="shared" ref="J45:J48" si="12">(G45+H45)*I45</f>
        <v>0</v>
      </c>
    </row>
    <row r="46" spans="1:33" x14ac:dyDescent="0.35">
      <c r="A46" s="17">
        <v>4</v>
      </c>
      <c r="B46" s="18"/>
      <c r="C46" s="18"/>
      <c r="D46" s="18"/>
      <c r="F46" s="6">
        <v>3</v>
      </c>
      <c r="G46" s="6">
        <f t="shared" si="9"/>
        <v>0</v>
      </c>
      <c r="H46" s="6">
        <f t="shared" si="10"/>
        <v>0</v>
      </c>
      <c r="I46" s="52">
        <f t="shared" si="11"/>
        <v>0</v>
      </c>
      <c r="J46" s="6">
        <f t="shared" si="12"/>
        <v>0</v>
      </c>
    </row>
    <row r="47" spans="1:33" x14ac:dyDescent="0.35">
      <c r="A47" s="17">
        <v>5</v>
      </c>
      <c r="B47" s="18"/>
      <c r="C47" s="18"/>
      <c r="D47" s="18"/>
      <c r="F47" s="6">
        <v>4</v>
      </c>
      <c r="G47" s="6">
        <f t="shared" si="9"/>
        <v>0</v>
      </c>
      <c r="H47" s="6">
        <f t="shared" si="10"/>
        <v>0</v>
      </c>
      <c r="I47" s="52">
        <f t="shared" si="11"/>
        <v>0</v>
      </c>
      <c r="J47" s="6">
        <f t="shared" si="12"/>
        <v>0</v>
      </c>
    </row>
    <row r="48" spans="1:33" x14ac:dyDescent="0.35">
      <c r="F48" s="6">
        <v>5</v>
      </c>
      <c r="G48" s="6">
        <f t="shared" si="9"/>
        <v>0</v>
      </c>
      <c r="H48" s="6">
        <f t="shared" si="10"/>
        <v>0</v>
      </c>
      <c r="I48" s="52">
        <f t="shared" si="11"/>
        <v>0</v>
      </c>
      <c r="J48" s="6">
        <f t="shared" si="12"/>
        <v>0</v>
      </c>
    </row>
    <row r="49" spans="1:10" ht="18.5" x14ac:dyDescent="0.45">
      <c r="A49" s="43"/>
      <c r="B49" s="11"/>
      <c r="C49" s="11"/>
      <c r="D49" s="11"/>
    </row>
    <row r="50" spans="1:10" ht="18.5" x14ac:dyDescent="0.45">
      <c r="A50" s="62"/>
      <c r="B50" s="62"/>
      <c r="C50" s="62"/>
      <c r="D50" s="62"/>
      <c r="F50" s="15" t="s">
        <v>42</v>
      </c>
    </row>
    <row r="51" spans="1:10" ht="16.5" x14ac:dyDescent="0.45">
      <c r="A51" s="22"/>
      <c r="B51" s="11"/>
      <c r="C51" s="11"/>
      <c r="D51" s="11"/>
      <c r="F51" s="84" t="s">
        <v>107</v>
      </c>
      <c r="G51" s="84"/>
      <c r="H51" s="84"/>
      <c r="I51" s="84"/>
      <c r="J51" s="84"/>
    </row>
    <row r="52" spans="1:10" x14ac:dyDescent="0.35">
      <c r="A52" s="22"/>
      <c r="B52" s="11"/>
      <c r="C52" s="11"/>
      <c r="D52" s="11"/>
    </row>
    <row r="53" spans="1:10" ht="16.5" x14ac:dyDescent="0.45">
      <c r="A53" s="22"/>
      <c r="B53" s="11"/>
      <c r="C53" s="11"/>
      <c r="D53" s="11"/>
      <c r="F53" s="5" t="s">
        <v>8</v>
      </c>
      <c r="G53" s="5" t="s">
        <v>102</v>
      </c>
      <c r="H53" s="5" t="s">
        <v>103</v>
      </c>
      <c r="I53" s="5" t="s">
        <v>105</v>
      </c>
      <c r="J53" s="16" t="s">
        <v>108</v>
      </c>
    </row>
    <row r="54" spans="1:10" x14ac:dyDescent="0.35">
      <c r="A54" s="22"/>
      <c r="B54" s="11"/>
      <c r="C54" s="11"/>
      <c r="D54" s="11"/>
      <c r="F54" s="6">
        <v>1</v>
      </c>
      <c r="G54" s="6">
        <f>I34</f>
        <v>0</v>
      </c>
      <c r="H54" s="6">
        <f>B43</f>
        <v>0</v>
      </c>
      <c r="I54" s="6">
        <f>J44</f>
        <v>0</v>
      </c>
      <c r="J54" s="7">
        <f>G54+H54-I54</f>
        <v>0</v>
      </c>
    </row>
    <row r="55" spans="1:10" x14ac:dyDescent="0.35">
      <c r="A55" s="22"/>
      <c r="B55" s="11"/>
      <c r="C55" s="11"/>
      <c r="D55" s="11"/>
      <c r="F55" s="6">
        <v>2</v>
      </c>
      <c r="G55" s="6">
        <f t="shared" ref="G55:G58" si="13">I35</f>
        <v>0</v>
      </c>
      <c r="H55" s="6">
        <f t="shared" ref="H55:H58" si="14">B44</f>
        <v>0</v>
      </c>
      <c r="I55" s="6">
        <f>J45</f>
        <v>0</v>
      </c>
      <c r="J55" s="7">
        <f t="shared" ref="J55:J58" si="15">G55+H55-I55</f>
        <v>0</v>
      </c>
    </row>
    <row r="56" spans="1:10" x14ac:dyDescent="0.35">
      <c r="F56" s="6">
        <v>3</v>
      </c>
      <c r="G56" s="6">
        <f t="shared" si="13"/>
        <v>0</v>
      </c>
      <c r="H56" s="6">
        <f t="shared" si="14"/>
        <v>0</v>
      </c>
      <c r="I56" s="6">
        <f t="shared" ref="I56:I58" si="16">J46</f>
        <v>0</v>
      </c>
      <c r="J56" s="7">
        <f t="shared" si="15"/>
        <v>0</v>
      </c>
    </row>
    <row r="57" spans="1:10" x14ac:dyDescent="0.35">
      <c r="F57" s="6">
        <v>4</v>
      </c>
      <c r="G57" s="6">
        <f t="shared" si="13"/>
        <v>0</v>
      </c>
      <c r="H57" s="6">
        <f t="shared" si="14"/>
        <v>0</v>
      </c>
      <c r="I57" s="6">
        <f t="shared" si="16"/>
        <v>0</v>
      </c>
      <c r="J57" s="7">
        <f t="shared" si="15"/>
        <v>0</v>
      </c>
    </row>
    <row r="58" spans="1:10" x14ac:dyDescent="0.35">
      <c r="F58" s="6">
        <v>5</v>
      </c>
      <c r="G58" s="6">
        <f t="shared" si="13"/>
        <v>0</v>
      </c>
      <c r="H58" s="6">
        <f t="shared" si="14"/>
        <v>0</v>
      </c>
      <c r="I58" s="6">
        <f t="shared" si="16"/>
        <v>0</v>
      </c>
      <c r="J58" s="7">
        <f t="shared" si="15"/>
        <v>0</v>
      </c>
    </row>
  </sheetData>
  <mergeCells count="6">
    <mergeCell ref="F31:I31"/>
    <mergeCell ref="F41:J41"/>
    <mergeCell ref="F51:J51"/>
    <mergeCell ref="F3:G3"/>
    <mergeCell ref="F6:H6"/>
    <mergeCell ref="F17:I1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17AE-106E-4057-8201-599C7114A474}">
  <dimension ref="A1:O34"/>
  <sheetViews>
    <sheetView workbookViewId="0">
      <selection activeCell="B7" sqref="B7"/>
    </sheetView>
  </sheetViews>
  <sheetFormatPr defaultColWidth="9.1796875" defaultRowHeight="14.5" x14ac:dyDescent="0.35"/>
  <cols>
    <col min="1" max="1" width="14" style="13" customWidth="1"/>
    <col min="2" max="2" width="33.81640625" style="13" customWidth="1"/>
    <col min="3" max="3" width="25.1796875" style="13" customWidth="1"/>
    <col min="4" max="4" width="33" style="13" customWidth="1"/>
    <col min="5" max="6" width="9.1796875" style="13" customWidth="1"/>
    <col min="7" max="16384" width="9.1796875" style="13"/>
  </cols>
  <sheetData>
    <row r="1" spans="1:4" ht="31" x14ac:dyDescent="0.7">
      <c r="A1" s="12" t="s">
        <v>43</v>
      </c>
    </row>
    <row r="2" spans="1:4" ht="31" x14ac:dyDescent="0.7">
      <c r="A2" s="12"/>
    </row>
    <row r="3" spans="1:4" ht="21" x14ac:dyDescent="0.5">
      <c r="A3" s="4" t="s">
        <v>6</v>
      </c>
    </row>
    <row r="4" spans="1:4" ht="18.5" x14ac:dyDescent="0.45">
      <c r="A4" s="15" t="s">
        <v>44</v>
      </c>
    </row>
    <row r="6" spans="1:4" ht="16.5" x14ac:dyDescent="0.45">
      <c r="A6" s="16" t="s">
        <v>8</v>
      </c>
      <c r="B6" s="16" t="s">
        <v>113</v>
      </c>
      <c r="C6" s="16" t="s">
        <v>10</v>
      </c>
      <c r="D6" s="16" t="s">
        <v>11</v>
      </c>
    </row>
    <row r="7" spans="1:4" x14ac:dyDescent="0.35">
      <c r="A7" s="17">
        <v>1</v>
      </c>
      <c r="B7" s="18"/>
      <c r="C7" s="18"/>
      <c r="D7" s="18"/>
    </row>
    <row r="8" spans="1:4" x14ac:dyDescent="0.35">
      <c r="A8" s="17">
        <v>2</v>
      </c>
      <c r="B8" s="18"/>
      <c r="C8" s="18"/>
      <c r="D8" s="18"/>
    </row>
    <row r="9" spans="1:4" x14ac:dyDescent="0.35">
      <c r="A9" s="17">
        <v>3</v>
      </c>
      <c r="B9" s="18"/>
      <c r="C9" s="18"/>
      <c r="D9" s="18"/>
    </row>
    <row r="10" spans="1:4" x14ac:dyDescent="0.35">
      <c r="A10" s="17">
        <v>4</v>
      </c>
      <c r="B10" s="18"/>
      <c r="C10" s="18"/>
      <c r="D10" s="18"/>
    </row>
    <row r="11" spans="1:4" x14ac:dyDescent="0.35">
      <c r="A11" s="17">
        <v>5</v>
      </c>
      <c r="B11" s="18"/>
      <c r="C11" s="18"/>
      <c r="D11" s="18"/>
    </row>
    <row r="14" spans="1:4" ht="18.5" x14ac:dyDescent="0.45">
      <c r="A14" s="15" t="s">
        <v>46</v>
      </c>
    </row>
    <row r="16" spans="1:4" ht="16.5" x14ac:dyDescent="0.45">
      <c r="A16" s="16" t="s">
        <v>8</v>
      </c>
      <c r="B16" s="16" t="s">
        <v>47</v>
      </c>
      <c r="C16" s="16" t="s">
        <v>10</v>
      </c>
      <c r="D16" s="16" t="s">
        <v>11</v>
      </c>
    </row>
    <row r="17" spans="1:15" x14ac:dyDescent="0.35">
      <c r="A17" s="17">
        <v>1</v>
      </c>
      <c r="B17" s="18"/>
      <c r="C17" s="18"/>
      <c r="D17" s="18"/>
    </row>
    <row r="18" spans="1:15" x14ac:dyDescent="0.35">
      <c r="A18" s="17">
        <v>2</v>
      </c>
      <c r="B18" s="18"/>
      <c r="C18" s="18"/>
      <c r="D18" s="18"/>
    </row>
    <row r="19" spans="1:15" x14ac:dyDescent="0.35">
      <c r="A19" s="17">
        <v>3</v>
      </c>
      <c r="B19" s="18"/>
      <c r="C19" s="18"/>
      <c r="D19" s="18"/>
    </row>
    <row r="20" spans="1:15" x14ac:dyDescent="0.35">
      <c r="A20" s="17">
        <v>4</v>
      </c>
      <c r="B20" s="18"/>
      <c r="C20" s="18"/>
      <c r="D20" s="18"/>
    </row>
    <row r="21" spans="1:15" x14ac:dyDescent="0.35">
      <c r="A21" s="17">
        <v>5</v>
      </c>
      <c r="B21" s="18"/>
      <c r="C21" s="18"/>
      <c r="D21" s="18"/>
    </row>
    <row r="24" spans="1:15" ht="21" x14ac:dyDescent="0.5">
      <c r="A24" s="2" t="s">
        <v>13</v>
      </c>
    </row>
    <row r="25" spans="1:15" ht="18.5" x14ac:dyDescent="0.45">
      <c r="A25" s="15" t="s">
        <v>48</v>
      </c>
    </row>
    <row r="26" spans="1:15" ht="14.25" customHeight="1" x14ac:dyDescent="0.45">
      <c r="A26" s="88" t="s">
        <v>49</v>
      </c>
      <c r="B26" s="88"/>
      <c r="C26" s="88"/>
      <c r="D26" s="88"/>
    </row>
    <row r="27" spans="1:15" x14ac:dyDescent="0.35">
      <c r="D27" s="19"/>
      <c r="J27" s="11"/>
      <c r="K27" s="11"/>
      <c r="L27" s="11"/>
      <c r="M27" s="11"/>
      <c r="N27" s="11"/>
      <c r="O27" s="11"/>
    </row>
    <row r="28" spans="1:15" ht="16.5" x14ac:dyDescent="0.45">
      <c r="A28" s="16" t="s">
        <v>8</v>
      </c>
      <c r="B28" s="16" t="s">
        <v>45</v>
      </c>
      <c r="C28" s="16" t="s">
        <v>47</v>
      </c>
      <c r="D28" s="16" t="s">
        <v>50</v>
      </c>
      <c r="J28" s="11"/>
      <c r="K28" s="62"/>
      <c r="L28" s="62"/>
      <c r="M28" s="11"/>
      <c r="N28" s="11"/>
      <c r="O28" s="11"/>
    </row>
    <row r="29" spans="1:15" x14ac:dyDescent="0.35">
      <c r="A29" s="17">
        <v>1</v>
      </c>
      <c r="B29" s="18">
        <f>B7</f>
        <v>0</v>
      </c>
      <c r="C29" s="18">
        <f>B17</f>
        <v>0</v>
      </c>
      <c r="D29" s="18">
        <f>B29+C29</f>
        <v>0</v>
      </c>
      <c r="J29" s="11"/>
      <c r="K29" s="11"/>
      <c r="L29" s="11"/>
      <c r="M29" s="11"/>
      <c r="N29" s="11"/>
      <c r="O29" s="11"/>
    </row>
    <row r="30" spans="1:15" x14ac:dyDescent="0.35">
      <c r="A30" s="17">
        <v>2</v>
      </c>
      <c r="B30" s="18">
        <f t="shared" ref="B30:B33" si="0">B8</f>
        <v>0</v>
      </c>
      <c r="C30" s="18">
        <f t="shared" ref="C30:C33" si="1">B18</f>
        <v>0</v>
      </c>
      <c r="D30" s="18">
        <f t="shared" ref="D30:D33" si="2">B30+C30</f>
        <v>0</v>
      </c>
      <c r="J30" s="11"/>
      <c r="K30" s="11"/>
      <c r="L30" s="11"/>
      <c r="M30" s="11"/>
      <c r="N30" s="11"/>
      <c r="O30" s="11"/>
    </row>
    <row r="31" spans="1:15" x14ac:dyDescent="0.35">
      <c r="A31" s="17">
        <v>3</v>
      </c>
      <c r="B31" s="18">
        <f t="shared" si="0"/>
        <v>0</v>
      </c>
      <c r="C31" s="18">
        <f t="shared" si="1"/>
        <v>0</v>
      </c>
      <c r="D31" s="18">
        <f t="shared" si="2"/>
        <v>0</v>
      </c>
      <c r="J31" s="11"/>
      <c r="K31" s="11"/>
      <c r="L31" s="11"/>
      <c r="M31" s="11"/>
      <c r="N31" s="11"/>
      <c r="O31" s="11"/>
    </row>
    <row r="32" spans="1:15" x14ac:dyDescent="0.35">
      <c r="A32" s="17">
        <v>4</v>
      </c>
      <c r="B32" s="18">
        <f t="shared" si="0"/>
        <v>0</v>
      </c>
      <c r="C32" s="18">
        <f t="shared" si="1"/>
        <v>0</v>
      </c>
      <c r="D32" s="18">
        <f t="shared" si="2"/>
        <v>0</v>
      </c>
      <c r="J32" s="11"/>
      <c r="K32" s="11"/>
      <c r="L32" s="11"/>
      <c r="M32" s="11"/>
      <c r="N32" s="11"/>
      <c r="O32" s="11"/>
    </row>
    <row r="33" spans="1:15" x14ac:dyDescent="0.35">
      <c r="A33" s="17">
        <v>5</v>
      </c>
      <c r="B33" s="18">
        <f t="shared" si="0"/>
        <v>0</v>
      </c>
      <c r="C33" s="18">
        <f t="shared" si="1"/>
        <v>0</v>
      </c>
      <c r="D33" s="18">
        <f t="shared" si="2"/>
        <v>0</v>
      </c>
      <c r="J33" s="11"/>
      <c r="K33" s="11"/>
      <c r="L33" s="11"/>
      <c r="M33" s="11"/>
      <c r="N33" s="11"/>
      <c r="O33" s="11"/>
    </row>
    <row r="34" spans="1:15" x14ac:dyDescent="0.35">
      <c r="J34" s="11"/>
      <c r="K34" s="11"/>
      <c r="L34" s="11"/>
      <c r="M34" s="11"/>
      <c r="N34" s="11"/>
      <c r="O34" s="11"/>
    </row>
  </sheetData>
  <mergeCells count="1">
    <mergeCell ref="A26:D26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C580F-E4F7-47B6-9B74-17E8C264600C}">
  <dimension ref="A1:M68"/>
  <sheetViews>
    <sheetView topLeftCell="A4" zoomScale="115" zoomScaleNormal="115" workbookViewId="0">
      <selection activeCell="B6" sqref="B6"/>
    </sheetView>
  </sheetViews>
  <sheetFormatPr defaultRowHeight="14.5" x14ac:dyDescent="0.35"/>
  <cols>
    <col min="1" max="1" width="15.453125" customWidth="1"/>
    <col min="2" max="2" width="27.7265625" customWidth="1"/>
    <col min="3" max="3" width="24" customWidth="1"/>
    <col min="4" max="4" width="17.7265625" customWidth="1"/>
    <col min="5" max="5" width="17.453125" customWidth="1"/>
    <col min="6" max="6" width="15.54296875" customWidth="1"/>
    <col min="7" max="7" width="16.26953125" customWidth="1"/>
    <col min="9" max="9" width="13.1796875" customWidth="1"/>
    <col min="10" max="10" width="11.453125" customWidth="1"/>
    <col min="11" max="11" width="8.26953125" bestFit="1" customWidth="1"/>
    <col min="12" max="12" width="10.1796875" bestFit="1" customWidth="1"/>
  </cols>
  <sheetData>
    <row r="1" spans="1:5" ht="31" x14ac:dyDescent="0.7">
      <c r="A1" s="12" t="s">
        <v>51</v>
      </c>
    </row>
    <row r="3" spans="1:5" ht="21" x14ac:dyDescent="0.5">
      <c r="A3" s="4" t="s">
        <v>6</v>
      </c>
    </row>
    <row r="4" spans="1:5" x14ac:dyDescent="0.35">
      <c r="A4" s="67" t="s">
        <v>130</v>
      </c>
    </row>
    <row r="5" spans="1:5" ht="16.5" x14ac:dyDescent="0.45">
      <c r="A5" s="5" t="s">
        <v>8</v>
      </c>
      <c r="B5" s="69" t="s">
        <v>133</v>
      </c>
      <c r="C5" s="69" t="s">
        <v>11</v>
      </c>
      <c r="D5" s="69" t="s">
        <v>134</v>
      </c>
      <c r="E5" s="69" t="s">
        <v>11</v>
      </c>
    </row>
    <row r="6" spans="1:5" x14ac:dyDescent="0.35">
      <c r="A6" s="6">
        <v>1</v>
      </c>
      <c r="B6" s="6"/>
      <c r="C6" s="6"/>
      <c r="D6" s="6"/>
      <c r="E6" s="6"/>
    </row>
    <row r="7" spans="1:5" x14ac:dyDescent="0.35">
      <c r="A7" s="6">
        <v>2</v>
      </c>
      <c r="B7" s="6"/>
      <c r="C7" s="6"/>
      <c r="D7" s="6"/>
      <c r="E7" s="6"/>
    </row>
    <row r="8" spans="1:5" x14ac:dyDescent="0.35">
      <c r="A8" s="6">
        <v>3</v>
      </c>
      <c r="B8" s="6"/>
      <c r="C8" s="6"/>
      <c r="D8" s="6"/>
      <c r="E8" s="6"/>
    </row>
    <row r="9" spans="1:5" x14ac:dyDescent="0.35">
      <c r="A9" s="6">
        <v>4</v>
      </c>
      <c r="B9" s="6"/>
      <c r="C9" s="6"/>
      <c r="D9" s="6"/>
      <c r="E9" s="6"/>
    </row>
    <row r="10" spans="1:5" x14ac:dyDescent="0.35">
      <c r="A10" s="6">
        <v>5</v>
      </c>
      <c r="B10" s="6"/>
      <c r="C10" s="6"/>
      <c r="D10" s="6"/>
      <c r="E10" s="6"/>
    </row>
    <row r="12" spans="1:5" x14ac:dyDescent="0.35">
      <c r="A12" s="67" t="s">
        <v>131</v>
      </c>
    </row>
    <row r="13" spans="1:5" x14ac:dyDescent="0.35">
      <c r="A13" s="5" t="s">
        <v>8</v>
      </c>
      <c r="B13" s="5" t="s">
        <v>52</v>
      </c>
      <c r="C13" s="5" t="s">
        <v>11</v>
      </c>
    </row>
    <row r="14" spans="1:5" x14ac:dyDescent="0.35">
      <c r="A14" s="6">
        <v>1</v>
      </c>
      <c r="B14" s="49"/>
      <c r="C14" s="6"/>
    </row>
    <row r="15" spans="1:5" x14ac:dyDescent="0.35">
      <c r="A15" s="6">
        <v>2</v>
      </c>
      <c r="B15" s="49"/>
      <c r="C15" s="6"/>
    </row>
    <row r="16" spans="1:5" x14ac:dyDescent="0.35">
      <c r="A16" s="6">
        <v>3</v>
      </c>
      <c r="B16" s="49"/>
      <c r="C16" s="6"/>
    </row>
    <row r="17" spans="1:3" x14ac:dyDescent="0.35">
      <c r="A17" s="6">
        <v>4</v>
      </c>
      <c r="B17" s="49"/>
      <c r="C17" s="6"/>
    </row>
    <row r="18" spans="1:3" x14ac:dyDescent="0.35">
      <c r="A18" s="6">
        <v>5</v>
      </c>
      <c r="B18" s="49"/>
      <c r="C18" s="6"/>
    </row>
    <row r="20" spans="1:3" x14ac:dyDescent="0.35">
      <c r="A20" s="67" t="s">
        <v>132</v>
      </c>
    </row>
    <row r="21" spans="1:3" x14ac:dyDescent="0.35">
      <c r="A21" s="5" t="s">
        <v>8</v>
      </c>
      <c r="B21" s="5" t="s">
        <v>53</v>
      </c>
      <c r="C21" s="5" t="s">
        <v>11</v>
      </c>
    </row>
    <row r="22" spans="1:3" x14ac:dyDescent="0.35">
      <c r="A22" s="6">
        <v>1</v>
      </c>
      <c r="B22" s="49"/>
      <c r="C22" s="6"/>
    </row>
    <row r="23" spans="1:3" x14ac:dyDescent="0.35">
      <c r="A23" s="6">
        <v>2</v>
      </c>
      <c r="B23" s="49"/>
      <c r="C23" s="6"/>
    </row>
    <row r="24" spans="1:3" x14ac:dyDescent="0.35">
      <c r="A24" s="6">
        <v>3</v>
      </c>
      <c r="B24" s="49"/>
      <c r="C24" s="6"/>
    </row>
    <row r="25" spans="1:3" x14ac:dyDescent="0.35">
      <c r="A25" s="6">
        <v>4</v>
      </c>
      <c r="B25" s="49"/>
      <c r="C25" s="6"/>
    </row>
    <row r="26" spans="1:3" x14ac:dyDescent="0.35">
      <c r="A26" s="6">
        <v>5</v>
      </c>
      <c r="B26" s="49"/>
      <c r="C26" s="6"/>
    </row>
    <row r="29" spans="1:3" ht="21" x14ac:dyDescent="0.5">
      <c r="A29" s="2" t="s">
        <v>13</v>
      </c>
    </row>
    <row r="30" spans="1:3" ht="30" customHeight="1" x14ac:dyDescent="0.45">
      <c r="A30" s="15" t="s">
        <v>54</v>
      </c>
    </row>
    <row r="31" spans="1:3" ht="16.5" x14ac:dyDescent="0.45">
      <c r="A31" s="84" t="s">
        <v>112</v>
      </c>
      <c r="B31" s="84"/>
      <c r="C31" s="84"/>
    </row>
    <row r="33" spans="1:13" ht="23.25" customHeight="1" x14ac:dyDescent="0.45">
      <c r="A33" s="5" t="s">
        <v>8</v>
      </c>
      <c r="B33" s="69" t="s">
        <v>133</v>
      </c>
      <c r="C33" s="69" t="s">
        <v>135</v>
      </c>
      <c r="D33" s="69" t="s">
        <v>136</v>
      </c>
      <c r="E33" s="69" t="s">
        <v>137</v>
      </c>
    </row>
    <row r="34" spans="1:13" x14ac:dyDescent="0.35">
      <c r="A34" s="6">
        <v>1</v>
      </c>
      <c r="B34" s="66">
        <f>B6</f>
        <v>0</v>
      </c>
      <c r="C34" s="6">
        <f>0.524417*B34/1.645006</f>
        <v>0</v>
      </c>
      <c r="D34" s="66">
        <f>D6</f>
        <v>0</v>
      </c>
      <c r="E34" s="6">
        <f>0.524417*D34/1.645006</f>
        <v>0</v>
      </c>
      <c r="I34" s="26"/>
      <c r="J34" s="26"/>
      <c r="K34" s="54"/>
      <c r="L34" s="55"/>
      <c r="M34" s="53"/>
    </row>
    <row r="35" spans="1:13" ht="15.75" customHeight="1" x14ac:dyDescent="0.35">
      <c r="A35" s="6">
        <v>2</v>
      </c>
      <c r="B35" s="6">
        <f>B7</f>
        <v>0</v>
      </c>
      <c r="C35" s="6">
        <f t="shared" ref="C35:C38" si="0">0.524417*B35/1.645006</f>
        <v>0</v>
      </c>
      <c r="D35" s="6">
        <f>D7</f>
        <v>0</v>
      </c>
      <c r="E35" s="6">
        <f t="shared" ref="E35:E38" si="1">0.524417*D35/1.645006</f>
        <v>0</v>
      </c>
      <c r="I35" s="56"/>
      <c r="J35" s="54"/>
      <c r="K35" s="54"/>
      <c r="L35" s="54"/>
      <c r="M35" s="53"/>
    </row>
    <row r="36" spans="1:13" ht="15.75" customHeight="1" x14ac:dyDescent="0.35">
      <c r="A36" s="6">
        <v>3</v>
      </c>
      <c r="B36" s="6">
        <f>B8</f>
        <v>0</v>
      </c>
      <c r="C36" s="6">
        <f t="shared" si="0"/>
        <v>0</v>
      </c>
      <c r="D36" s="6">
        <f>D8</f>
        <v>0</v>
      </c>
      <c r="E36" s="6">
        <f t="shared" si="1"/>
        <v>0</v>
      </c>
      <c r="I36" s="57"/>
      <c r="J36" s="54"/>
      <c r="K36" s="54"/>
      <c r="L36" s="54"/>
      <c r="M36" s="53"/>
    </row>
    <row r="37" spans="1:13" ht="16.5" customHeight="1" x14ac:dyDescent="0.35">
      <c r="A37" s="6">
        <v>4</v>
      </c>
      <c r="B37" s="6">
        <f>B9</f>
        <v>0</v>
      </c>
      <c r="C37" s="6">
        <f t="shared" si="0"/>
        <v>0</v>
      </c>
      <c r="D37" s="6">
        <f>D9</f>
        <v>0</v>
      </c>
      <c r="E37" s="6">
        <f t="shared" si="1"/>
        <v>0</v>
      </c>
      <c r="I37" s="56"/>
      <c r="J37" s="54"/>
      <c r="K37" s="54"/>
      <c r="L37" s="54"/>
      <c r="M37" s="53"/>
    </row>
    <row r="38" spans="1:13" x14ac:dyDescent="0.35">
      <c r="A38" s="6">
        <v>5</v>
      </c>
      <c r="B38" s="6">
        <f>B10</f>
        <v>0</v>
      </c>
      <c r="C38" s="6">
        <f t="shared" si="0"/>
        <v>0</v>
      </c>
      <c r="D38" s="6">
        <f>D10</f>
        <v>0</v>
      </c>
      <c r="E38" s="6">
        <f t="shared" si="1"/>
        <v>0</v>
      </c>
      <c r="I38" s="58"/>
      <c r="J38" s="54"/>
      <c r="K38" s="54"/>
      <c r="L38" s="54"/>
      <c r="M38" s="53"/>
    </row>
    <row r="39" spans="1:13" ht="18.75" customHeight="1" x14ac:dyDescent="0.35">
      <c r="I39" s="57"/>
      <c r="J39" s="54"/>
      <c r="K39" s="54"/>
      <c r="L39" s="54"/>
      <c r="M39" s="53"/>
    </row>
    <row r="40" spans="1:13" ht="18.5" x14ac:dyDescent="0.45">
      <c r="A40" s="15" t="s">
        <v>55</v>
      </c>
      <c r="I40" s="59"/>
      <c r="J40" s="54"/>
      <c r="K40" s="54"/>
      <c r="L40" s="54"/>
      <c r="M40" s="53"/>
    </row>
    <row r="41" spans="1:13" ht="16.5" x14ac:dyDescent="0.45">
      <c r="A41" s="84" t="s">
        <v>111</v>
      </c>
      <c r="B41" s="84"/>
      <c r="C41" s="84"/>
      <c r="D41" s="84"/>
      <c r="E41" s="84"/>
      <c r="I41" s="11"/>
      <c r="J41" s="11"/>
      <c r="K41" s="11"/>
      <c r="L41" s="11"/>
    </row>
    <row r="42" spans="1:13" x14ac:dyDescent="0.35">
      <c r="D42" s="68"/>
      <c r="E42" s="68"/>
      <c r="F42" s="68"/>
      <c r="I42" s="11"/>
      <c r="J42" s="11"/>
      <c r="K42" s="11"/>
      <c r="L42" s="11"/>
    </row>
    <row r="43" spans="1:13" ht="32" x14ac:dyDescent="0.45">
      <c r="A43" s="60" t="s">
        <v>8</v>
      </c>
      <c r="B43" s="60" t="s">
        <v>56</v>
      </c>
      <c r="C43" s="60" t="s">
        <v>50</v>
      </c>
      <c r="D43" s="70" t="s">
        <v>138</v>
      </c>
      <c r="E43" s="70" t="s">
        <v>139</v>
      </c>
      <c r="F43" s="70" t="s">
        <v>140</v>
      </c>
    </row>
    <row r="44" spans="1:13" x14ac:dyDescent="0.35">
      <c r="A44" s="6">
        <v>1</v>
      </c>
      <c r="B44" s="6">
        <f>('TREES CL Approach'!D35+'HFLD Approach'!J54)</f>
        <v>0</v>
      </c>
      <c r="C44" s="6">
        <f>'Removals Approach'!D29</f>
        <v>0</v>
      </c>
      <c r="D44" s="7">
        <f>B44*C34</f>
        <v>0</v>
      </c>
      <c r="E44" s="7">
        <f>C44*E34</f>
        <v>0</v>
      </c>
      <c r="F44" s="6">
        <f>D44+E44</f>
        <v>0</v>
      </c>
    </row>
    <row r="45" spans="1:13" x14ac:dyDescent="0.35">
      <c r="A45" s="6">
        <v>2</v>
      </c>
      <c r="B45" s="6">
        <f>('TREES CL Approach'!D36+'HFLD Approach'!J55)</f>
        <v>0</v>
      </c>
      <c r="C45" s="6">
        <f>'Removals Approach'!D30</f>
        <v>0</v>
      </c>
      <c r="D45" s="7">
        <f t="shared" ref="D45:D48" si="2">B45*C35</f>
        <v>0</v>
      </c>
      <c r="E45" s="7">
        <f t="shared" ref="E45:E48" si="3">C45*E35</f>
        <v>0</v>
      </c>
      <c r="F45" s="6">
        <f t="shared" ref="F45:F48" si="4">D45+E45</f>
        <v>0</v>
      </c>
    </row>
    <row r="46" spans="1:13" x14ac:dyDescent="0.35">
      <c r="A46" s="6">
        <v>3</v>
      </c>
      <c r="B46" s="6">
        <f>('TREES CL Approach'!D37+'HFLD Approach'!J56)</f>
        <v>0</v>
      </c>
      <c r="C46" s="6">
        <f>'Removals Approach'!D31</f>
        <v>0</v>
      </c>
      <c r="D46" s="7">
        <f t="shared" si="2"/>
        <v>0</v>
      </c>
      <c r="E46" s="7">
        <f t="shared" si="3"/>
        <v>0</v>
      </c>
      <c r="F46" s="6">
        <f t="shared" si="4"/>
        <v>0</v>
      </c>
    </row>
    <row r="47" spans="1:13" x14ac:dyDescent="0.35">
      <c r="A47" s="6">
        <v>4</v>
      </c>
      <c r="B47" s="6">
        <f>('TREES CL Approach'!D38+'HFLD Approach'!J57)</f>
        <v>0</v>
      </c>
      <c r="C47" s="6">
        <f>'Removals Approach'!D32</f>
        <v>0</v>
      </c>
      <c r="D47" s="7">
        <f t="shared" si="2"/>
        <v>0</v>
      </c>
      <c r="E47" s="7">
        <f t="shared" si="3"/>
        <v>0</v>
      </c>
      <c r="F47" s="6">
        <f t="shared" si="4"/>
        <v>0</v>
      </c>
    </row>
    <row r="48" spans="1:13" x14ac:dyDescent="0.35">
      <c r="A48" s="6">
        <v>5</v>
      </c>
      <c r="B48" s="6">
        <f>('TREES CL Approach'!D39+'HFLD Approach'!J58)</f>
        <v>0</v>
      </c>
      <c r="C48" s="6">
        <f>'Removals Approach'!D33</f>
        <v>0</v>
      </c>
      <c r="D48" s="7">
        <f t="shared" si="2"/>
        <v>0</v>
      </c>
      <c r="E48" s="7">
        <f t="shared" si="3"/>
        <v>0</v>
      </c>
      <c r="F48" s="6">
        <f t="shared" si="4"/>
        <v>0</v>
      </c>
    </row>
    <row r="50" spans="1:5" ht="18.5" x14ac:dyDescent="0.45">
      <c r="A50" s="15" t="s">
        <v>57</v>
      </c>
    </row>
    <row r="51" spans="1:5" ht="16.5" x14ac:dyDescent="0.45">
      <c r="A51" s="84" t="s">
        <v>110</v>
      </c>
      <c r="B51" s="84"/>
      <c r="C51" s="84"/>
      <c r="D51" s="84"/>
      <c r="E51" s="84"/>
    </row>
    <row r="53" spans="1:5" ht="16.5" x14ac:dyDescent="0.45">
      <c r="A53" s="60" t="s">
        <v>8</v>
      </c>
      <c r="B53" s="60" t="s">
        <v>56</v>
      </c>
      <c r="C53" s="60" t="s">
        <v>50</v>
      </c>
      <c r="D53" s="60" t="s">
        <v>58</v>
      </c>
      <c r="E53" s="60" t="s">
        <v>59</v>
      </c>
    </row>
    <row r="54" spans="1:5" x14ac:dyDescent="0.35">
      <c r="A54" s="6">
        <v>1</v>
      </c>
      <c r="B54" s="6">
        <f>('TREES CL Approach'!D35+'HFLD Approach'!J54)</f>
        <v>0</v>
      </c>
      <c r="C54" s="6">
        <f>'Removals Approach'!D29</f>
        <v>0</v>
      </c>
      <c r="D54" s="49">
        <f>B14</f>
        <v>0</v>
      </c>
      <c r="E54" s="6">
        <f>(B54+C54)*D54</f>
        <v>0</v>
      </c>
    </row>
    <row r="55" spans="1:5" x14ac:dyDescent="0.35">
      <c r="A55" s="6">
        <v>2</v>
      </c>
      <c r="B55" s="6">
        <f>('TREES CL Approach'!D36+'HFLD Approach'!J55)</f>
        <v>0</v>
      </c>
      <c r="C55" s="6">
        <f>'Removals Approach'!D30</f>
        <v>0</v>
      </c>
      <c r="D55" s="49">
        <f>B15</f>
        <v>0</v>
      </c>
      <c r="E55" s="6">
        <f t="shared" ref="E55:E58" si="5">(B55+C55)*D55</f>
        <v>0</v>
      </c>
    </row>
    <row r="56" spans="1:5" x14ac:dyDescent="0.35">
      <c r="A56" s="6">
        <v>3</v>
      </c>
      <c r="B56" s="6">
        <f>('TREES CL Approach'!D37+'HFLD Approach'!J56)</f>
        <v>0</v>
      </c>
      <c r="C56" s="6">
        <f>'Removals Approach'!D31</f>
        <v>0</v>
      </c>
      <c r="D56" s="49">
        <f>B16</f>
        <v>0</v>
      </c>
      <c r="E56" s="6">
        <f t="shared" si="5"/>
        <v>0</v>
      </c>
    </row>
    <row r="57" spans="1:5" x14ac:dyDescent="0.35">
      <c r="A57" s="6">
        <v>4</v>
      </c>
      <c r="B57" s="6">
        <f>('TREES CL Approach'!D38+'HFLD Approach'!J57)</f>
        <v>0</v>
      </c>
      <c r="C57" s="6">
        <f>'Removals Approach'!D32</f>
        <v>0</v>
      </c>
      <c r="D57" s="49">
        <f>B17</f>
        <v>0</v>
      </c>
      <c r="E57" s="6">
        <f t="shared" si="5"/>
        <v>0</v>
      </c>
    </row>
    <row r="58" spans="1:5" x14ac:dyDescent="0.35">
      <c r="A58" s="6">
        <v>5</v>
      </c>
      <c r="B58" s="6">
        <f>('TREES CL Approach'!D39+'HFLD Approach'!J58)</f>
        <v>0</v>
      </c>
      <c r="C58" s="6">
        <f>'Removals Approach'!D33</f>
        <v>0</v>
      </c>
      <c r="D58" s="49">
        <f>B18</f>
        <v>0</v>
      </c>
      <c r="E58" s="6">
        <f t="shared" si="5"/>
        <v>0</v>
      </c>
    </row>
    <row r="60" spans="1:5" ht="18.5" x14ac:dyDescent="0.45">
      <c r="A60" s="15" t="s">
        <v>60</v>
      </c>
    </row>
    <row r="61" spans="1:5" ht="16.5" x14ac:dyDescent="0.45">
      <c r="A61" s="84" t="s">
        <v>109</v>
      </c>
      <c r="B61" s="84"/>
      <c r="C61" s="84"/>
      <c r="D61" s="84"/>
      <c r="E61" s="84"/>
    </row>
    <row r="63" spans="1:5" ht="16.5" x14ac:dyDescent="0.45">
      <c r="A63" s="60" t="s">
        <v>8</v>
      </c>
      <c r="B63" s="60" t="s">
        <v>56</v>
      </c>
      <c r="C63" s="60" t="s">
        <v>50</v>
      </c>
      <c r="D63" s="60" t="s">
        <v>53</v>
      </c>
      <c r="E63" s="60" t="s">
        <v>61</v>
      </c>
    </row>
    <row r="64" spans="1:5" x14ac:dyDescent="0.35">
      <c r="A64" s="6">
        <v>1</v>
      </c>
      <c r="B64" s="6">
        <f>('TREES CL Approach'!D35+'HFLD Approach'!J54)</f>
        <v>0</v>
      </c>
      <c r="C64" s="6">
        <f>'Removals Approach'!D29</f>
        <v>0</v>
      </c>
      <c r="D64" s="49">
        <f>B22</f>
        <v>0</v>
      </c>
      <c r="E64" s="6">
        <f>(B64+C64)*D64</f>
        <v>0</v>
      </c>
    </row>
    <row r="65" spans="1:5" x14ac:dyDescent="0.35">
      <c r="A65" s="6">
        <v>2</v>
      </c>
      <c r="B65" s="6">
        <f>('TREES CL Approach'!D36+'HFLD Approach'!J55)</f>
        <v>0</v>
      </c>
      <c r="C65" s="6">
        <f>'Removals Approach'!D30</f>
        <v>0</v>
      </c>
      <c r="D65" s="49">
        <f>B23</f>
        <v>0</v>
      </c>
      <c r="E65" s="6">
        <f t="shared" ref="E65:E68" si="6">(B65+C65)*D65</f>
        <v>0</v>
      </c>
    </row>
    <row r="66" spans="1:5" x14ac:dyDescent="0.35">
      <c r="A66" s="6">
        <v>3</v>
      </c>
      <c r="B66" s="6">
        <f>('TREES CL Approach'!D37+'HFLD Approach'!J56)</f>
        <v>0</v>
      </c>
      <c r="C66" s="6">
        <f>'Removals Approach'!D31</f>
        <v>0</v>
      </c>
      <c r="D66" s="49">
        <f>B24</f>
        <v>0</v>
      </c>
      <c r="E66" s="6">
        <f t="shared" si="6"/>
        <v>0</v>
      </c>
    </row>
    <row r="67" spans="1:5" x14ac:dyDescent="0.35">
      <c r="A67" s="6">
        <v>4</v>
      </c>
      <c r="B67" s="6">
        <f>('TREES CL Approach'!D38+'HFLD Approach'!J57)</f>
        <v>0</v>
      </c>
      <c r="C67" s="6">
        <f>'Removals Approach'!D32</f>
        <v>0</v>
      </c>
      <c r="D67" s="49">
        <f>B25</f>
        <v>0</v>
      </c>
      <c r="E67" s="6">
        <f t="shared" si="6"/>
        <v>0</v>
      </c>
    </row>
    <row r="68" spans="1:5" x14ac:dyDescent="0.35">
      <c r="A68" s="6">
        <v>5</v>
      </c>
      <c r="B68" s="6">
        <f>('TREES CL Approach'!D39+'HFLD Approach'!J58)</f>
        <v>0</v>
      </c>
      <c r="C68" s="6">
        <f>'Removals Approach'!D33</f>
        <v>0</v>
      </c>
      <c r="D68" s="49">
        <f>B26</f>
        <v>0</v>
      </c>
      <c r="E68" s="6">
        <f t="shared" si="6"/>
        <v>0</v>
      </c>
    </row>
  </sheetData>
  <mergeCells count="4">
    <mergeCell ref="A31:C31"/>
    <mergeCell ref="A41:E41"/>
    <mergeCell ref="A51:E51"/>
    <mergeCell ref="A61:E61"/>
  </mergeCells>
  <phoneticPr fontId="28" type="noConversion"/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2F88-362F-4907-B1CC-E76885107918}">
  <dimension ref="A1:E32"/>
  <sheetViews>
    <sheetView workbookViewId="0">
      <selection activeCell="B25" sqref="B25"/>
    </sheetView>
  </sheetViews>
  <sheetFormatPr defaultRowHeight="14.5" x14ac:dyDescent="0.35"/>
  <cols>
    <col min="1" max="1" width="23.54296875" customWidth="1"/>
    <col min="2" max="2" width="26.7265625" customWidth="1"/>
    <col min="3" max="3" width="30" customWidth="1"/>
    <col min="4" max="4" width="14.54296875" customWidth="1"/>
    <col min="5" max="5" width="15.7265625" customWidth="1"/>
  </cols>
  <sheetData>
    <row r="1" spans="1:3" ht="31" x14ac:dyDescent="0.7">
      <c r="A1" s="3" t="s">
        <v>62</v>
      </c>
    </row>
    <row r="3" spans="1:3" ht="21" x14ac:dyDescent="0.5">
      <c r="A3" s="4" t="s">
        <v>6</v>
      </c>
    </row>
    <row r="4" spans="1:3" ht="21" x14ac:dyDescent="0.5">
      <c r="A4" s="14"/>
    </row>
    <row r="5" spans="1:3" x14ac:dyDescent="0.35">
      <c r="A5" s="5" t="s">
        <v>63</v>
      </c>
      <c r="B5" s="5" t="s">
        <v>64</v>
      </c>
      <c r="C5" s="5" t="s">
        <v>11</v>
      </c>
    </row>
    <row r="6" spans="1:3" ht="16.5" x14ac:dyDescent="0.45">
      <c r="A6" s="7" t="s">
        <v>120</v>
      </c>
      <c r="B6" s="6">
        <f>'TREES CL Approach'!D35</f>
        <v>0</v>
      </c>
      <c r="C6" s="7" t="s">
        <v>65</v>
      </c>
    </row>
    <row r="7" spans="1:3" ht="16.5" x14ac:dyDescent="0.45">
      <c r="A7" s="7" t="s">
        <v>119</v>
      </c>
      <c r="B7" s="6">
        <f>'HFLD Approach'!J54</f>
        <v>0</v>
      </c>
      <c r="C7" s="7" t="s">
        <v>66</v>
      </c>
    </row>
    <row r="8" spans="1:3" ht="16.5" x14ac:dyDescent="0.45">
      <c r="A8" s="7" t="s">
        <v>118</v>
      </c>
      <c r="B8" s="6">
        <f>'Removals Approach'!D29</f>
        <v>0</v>
      </c>
      <c r="C8" s="7" t="s">
        <v>67</v>
      </c>
    </row>
    <row r="9" spans="1:3" ht="16.5" x14ac:dyDescent="0.45">
      <c r="A9" s="71" t="s">
        <v>141</v>
      </c>
      <c r="B9" s="72">
        <f>Deductions!D44</f>
        <v>0</v>
      </c>
      <c r="C9" s="71" t="s">
        <v>68</v>
      </c>
    </row>
    <row r="10" spans="1:3" ht="16.5" x14ac:dyDescent="0.45">
      <c r="A10" s="71" t="s">
        <v>142</v>
      </c>
      <c r="B10" s="72">
        <f>Deductions!E44</f>
        <v>0</v>
      </c>
      <c r="C10" s="71" t="s">
        <v>68</v>
      </c>
    </row>
    <row r="11" spans="1:3" ht="16.5" x14ac:dyDescent="0.45">
      <c r="A11" s="7" t="s">
        <v>121</v>
      </c>
      <c r="B11" s="6">
        <f>Deductions!E54</f>
        <v>0</v>
      </c>
      <c r="C11" s="7" t="s">
        <v>68</v>
      </c>
    </row>
    <row r="12" spans="1:3" ht="16.5" x14ac:dyDescent="0.45">
      <c r="A12" s="7" t="s">
        <v>122</v>
      </c>
      <c r="B12" s="6">
        <f>Deductions!E64</f>
        <v>0</v>
      </c>
      <c r="C12" s="7" t="s">
        <v>68</v>
      </c>
    </row>
    <row r="14" spans="1:3" ht="21" x14ac:dyDescent="0.5">
      <c r="A14" s="2" t="s">
        <v>13</v>
      </c>
    </row>
    <row r="16" spans="1:3" ht="18.5" x14ac:dyDescent="0.45">
      <c r="A16" s="1" t="s">
        <v>69</v>
      </c>
    </row>
    <row r="17" spans="1:5" ht="16.5" x14ac:dyDescent="0.45">
      <c r="A17" s="84" t="s">
        <v>123</v>
      </c>
      <c r="B17" s="84"/>
    </row>
    <row r="18" spans="1:5" ht="18.5" x14ac:dyDescent="0.45">
      <c r="A18" s="1"/>
    </row>
    <row r="19" spans="1:5" x14ac:dyDescent="0.35">
      <c r="A19" s="61" t="s">
        <v>70</v>
      </c>
      <c r="B19" s="73">
        <f>(B6+B7)-B9-B11-B12</f>
        <v>0</v>
      </c>
      <c r="C19" s="9"/>
      <c r="D19" s="9"/>
      <c r="E19" s="9"/>
    </row>
    <row r="22" spans="1:5" ht="18.5" x14ac:dyDescent="0.45">
      <c r="A22" s="1" t="s">
        <v>71</v>
      </c>
    </row>
    <row r="23" spans="1:5" ht="16.5" x14ac:dyDescent="0.45">
      <c r="A23" s="84" t="s">
        <v>124</v>
      </c>
      <c r="B23" s="84"/>
    </row>
    <row r="24" spans="1:5" ht="18.5" x14ac:dyDescent="0.45">
      <c r="A24" s="1"/>
    </row>
    <row r="25" spans="1:5" x14ac:dyDescent="0.35">
      <c r="A25" s="61" t="s">
        <v>72</v>
      </c>
      <c r="B25" s="73">
        <f>IF(B8=0,0,B8-B10-B11-B12)</f>
        <v>0</v>
      </c>
      <c r="C25" s="9"/>
      <c r="D25" s="9"/>
      <c r="E25" s="9"/>
    </row>
    <row r="28" spans="1:5" ht="18.5" x14ac:dyDescent="0.45">
      <c r="A28" s="1" t="s">
        <v>73</v>
      </c>
    </row>
    <row r="29" spans="1:5" x14ac:dyDescent="0.35">
      <c r="A29" s="84"/>
      <c r="B29" s="84"/>
    </row>
    <row r="30" spans="1:5" ht="18.5" x14ac:dyDescent="0.45">
      <c r="A30" s="1"/>
    </row>
    <row r="31" spans="1:5" ht="15" thickBot="1" x14ac:dyDescent="0.4">
      <c r="A31" s="61" t="s">
        <v>74</v>
      </c>
      <c r="B31" s="51">
        <f>B25+B19</f>
        <v>0</v>
      </c>
      <c r="C31" s="9"/>
    </row>
    <row r="32" spans="1:5" ht="15" thickBot="1" x14ac:dyDescent="0.4">
      <c r="A32" s="10"/>
    </row>
  </sheetData>
  <mergeCells count="3">
    <mergeCell ref="A17:B17"/>
    <mergeCell ref="A23:B23"/>
    <mergeCell ref="A29:B29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D5301-0740-4ECA-A565-F8F3A1F7E4CE}">
  <dimension ref="A1:E32"/>
  <sheetViews>
    <sheetView workbookViewId="0">
      <selection activeCell="A4" sqref="A4"/>
    </sheetView>
  </sheetViews>
  <sheetFormatPr defaultRowHeight="14.5" x14ac:dyDescent="0.35"/>
  <cols>
    <col min="1" max="1" width="23.54296875" customWidth="1"/>
    <col min="2" max="2" width="26.7265625" customWidth="1"/>
    <col min="3" max="3" width="30" customWidth="1"/>
    <col min="4" max="4" width="14.54296875" customWidth="1"/>
    <col min="5" max="5" width="15.7265625" customWidth="1"/>
  </cols>
  <sheetData>
    <row r="1" spans="1:3" ht="31" x14ac:dyDescent="0.7">
      <c r="A1" s="3" t="s">
        <v>75</v>
      </c>
    </row>
    <row r="3" spans="1:3" ht="21" x14ac:dyDescent="0.5">
      <c r="A3" s="4" t="s">
        <v>6</v>
      </c>
    </row>
    <row r="4" spans="1:3" ht="21" x14ac:dyDescent="0.5">
      <c r="A4" s="14"/>
    </row>
    <row r="5" spans="1:3" x14ac:dyDescent="0.35">
      <c r="A5" s="5" t="s">
        <v>63</v>
      </c>
      <c r="B5" s="5" t="s">
        <v>64</v>
      </c>
      <c r="C5" s="5" t="s">
        <v>11</v>
      </c>
    </row>
    <row r="6" spans="1:3" ht="16.5" x14ac:dyDescent="0.45">
      <c r="A6" s="7" t="s">
        <v>115</v>
      </c>
      <c r="B6" s="6">
        <f>'TREES CL Approach'!D36</f>
        <v>0</v>
      </c>
      <c r="C6" s="7" t="s">
        <v>65</v>
      </c>
    </row>
    <row r="7" spans="1:3" ht="16.5" x14ac:dyDescent="0.45">
      <c r="A7" s="7" t="s">
        <v>116</v>
      </c>
      <c r="B7" s="6">
        <f>'HFLD Approach'!J55</f>
        <v>0</v>
      </c>
      <c r="C7" s="7" t="s">
        <v>66</v>
      </c>
    </row>
    <row r="8" spans="1:3" ht="16.5" x14ac:dyDescent="0.45">
      <c r="A8" s="7" t="s">
        <v>117</v>
      </c>
      <c r="B8" s="6">
        <f>'Removals Approach'!D30</f>
        <v>0</v>
      </c>
      <c r="C8" s="7" t="s">
        <v>67</v>
      </c>
    </row>
    <row r="9" spans="1:3" ht="16.5" x14ac:dyDescent="0.45">
      <c r="A9" s="71" t="s">
        <v>143</v>
      </c>
      <c r="B9" s="72">
        <f>Deductions!D45</f>
        <v>0</v>
      </c>
      <c r="C9" s="71" t="s">
        <v>68</v>
      </c>
    </row>
    <row r="10" spans="1:3" ht="16.5" x14ac:dyDescent="0.45">
      <c r="A10" s="71" t="s">
        <v>144</v>
      </c>
      <c r="B10" s="72">
        <f>Deductions!E45</f>
        <v>0</v>
      </c>
      <c r="C10" s="71" t="s">
        <v>68</v>
      </c>
    </row>
    <row r="11" spans="1:3" ht="16.5" x14ac:dyDescent="0.45">
      <c r="A11" s="71" t="s">
        <v>145</v>
      </c>
      <c r="B11" s="72">
        <f>Deductions!E55</f>
        <v>0</v>
      </c>
      <c r="C11" s="71" t="s">
        <v>68</v>
      </c>
    </row>
    <row r="12" spans="1:3" ht="16.5" x14ac:dyDescent="0.45">
      <c r="A12" s="71" t="s">
        <v>146</v>
      </c>
      <c r="B12" s="72">
        <f>Deductions!E65</f>
        <v>0</v>
      </c>
      <c r="C12" s="71" t="s">
        <v>68</v>
      </c>
    </row>
    <row r="13" spans="1:3" x14ac:dyDescent="0.35">
      <c r="A13" s="74"/>
      <c r="B13" s="74"/>
      <c r="C13" s="74"/>
    </row>
    <row r="14" spans="1:3" ht="21" x14ac:dyDescent="0.5">
      <c r="A14" s="75" t="s">
        <v>13</v>
      </c>
      <c r="B14" s="74"/>
      <c r="C14" s="74"/>
    </row>
    <row r="15" spans="1:3" x14ac:dyDescent="0.35">
      <c r="A15" s="74"/>
      <c r="B15" s="74"/>
      <c r="C15" s="74"/>
    </row>
    <row r="16" spans="1:3" ht="18.5" x14ac:dyDescent="0.45">
      <c r="A16" s="76" t="s">
        <v>69</v>
      </c>
      <c r="B16" s="74"/>
      <c r="C16" s="74"/>
    </row>
    <row r="17" spans="1:5" ht="16.5" x14ac:dyDescent="0.45">
      <c r="A17" s="89" t="s">
        <v>147</v>
      </c>
      <c r="B17" s="89"/>
      <c r="C17" s="74"/>
    </row>
    <row r="18" spans="1:5" ht="18.5" x14ac:dyDescent="0.45">
      <c r="A18" s="76"/>
      <c r="B18" s="74"/>
      <c r="C18" s="74"/>
    </row>
    <row r="19" spans="1:5" x14ac:dyDescent="0.35">
      <c r="A19" s="77" t="s">
        <v>76</v>
      </c>
      <c r="B19" s="73">
        <f>(B6+B7)-B9-B11-B12</f>
        <v>0</v>
      </c>
      <c r="C19" s="78"/>
      <c r="D19" s="9"/>
      <c r="E19" s="9"/>
    </row>
    <row r="20" spans="1:5" x14ac:dyDescent="0.35">
      <c r="A20" s="74"/>
      <c r="B20" s="74"/>
      <c r="C20" s="74"/>
    </row>
    <row r="21" spans="1:5" x14ac:dyDescent="0.35">
      <c r="A21" s="74"/>
      <c r="B21" s="74"/>
      <c r="C21" s="74"/>
    </row>
    <row r="22" spans="1:5" ht="18.5" x14ac:dyDescent="0.45">
      <c r="A22" s="76" t="s">
        <v>71</v>
      </c>
      <c r="B22" s="74"/>
      <c r="C22" s="74"/>
    </row>
    <row r="23" spans="1:5" ht="16.5" x14ac:dyDescent="0.45">
      <c r="A23" s="89" t="s">
        <v>148</v>
      </c>
      <c r="B23" s="89"/>
      <c r="C23" s="74"/>
    </row>
    <row r="24" spans="1:5" ht="18.5" x14ac:dyDescent="0.45">
      <c r="A24" s="76"/>
      <c r="B24" s="74"/>
      <c r="C24" s="74"/>
    </row>
    <row r="25" spans="1:5" x14ac:dyDescent="0.35">
      <c r="A25" s="77" t="s">
        <v>77</v>
      </c>
      <c r="B25" s="73">
        <f>IF(B8=0,0,B8-B10-B11-B12)</f>
        <v>0</v>
      </c>
      <c r="C25" s="78"/>
      <c r="D25" s="9"/>
      <c r="E25" s="9"/>
    </row>
    <row r="28" spans="1:5" ht="18.5" x14ac:dyDescent="0.45">
      <c r="A28" s="1" t="s">
        <v>73</v>
      </c>
    </row>
    <row r="29" spans="1:5" ht="16.5" x14ac:dyDescent="0.45">
      <c r="A29" s="84" t="s">
        <v>114</v>
      </c>
      <c r="B29" s="84"/>
    </row>
    <row r="30" spans="1:5" ht="18.5" x14ac:dyDescent="0.45">
      <c r="A30" s="1"/>
    </row>
    <row r="31" spans="1:5" ht="15" thickBot="1" x14ac:dyDescent="0.4">
      <c r="A31" s="61" t="s">
        <v>78</v>
      </c>
      <c r="B31" s="51">
        <f>B25+B19</f>
        <v>0</v>
      </c>
      <c r="C31" s="9"/>
    </row>
    <row r="32" spans="1:5" ht="15" thickBot="1" x14ac:dyDescent="0.4">
      <c r="A32" s="10"/>
    </row>
  </sheetData>
  <mergeCells count="3">
    <mergeCell ref="A17:B17"/>
    <mergeCell ref="A23:B23"/>
    <mergeCell ref="A29:B29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21CE-1824-4CCD-AC6F-C3C38A1B836F}">
  <dimension ref="A1:E32"/>
  <sheetViews>
    <sheetView workbookViewId="0">
      <selection activeCell="A4" sqref="A4"/>
    </sheetView>
  </sheetViews>
  <sheetFormatPr defaultColWidth="9.1796875" defaultRowHeight="14.5" x14ac:dyDescent="0.35"/>
  <cols>
    <col min="1" max="1" width="23.54296875" style="74" customWidth="1"/>
    <col min="2" max="2" width="26.7265625" style="74" customWidth="1"/>
    <col min="3" max="3" width="30" style="74" customWidth="1"/>
    <col min="4" max="4" width="14.54296875" style="74" customWidth="1"/>
    <col min="5" max="5" width="15.7265625" style="74" customWidth="1"/>
    <col min="6" max="16384" width="9.1796875" style="74"/>
  </cols>
  <sheetData>
    <row r="1" spans="1:3" ht="31" x14ac:dyDescent="0.7">
      <c r="A1" s="79" t="s">
        <v>79</v>
      </c>
    </row>
    <row r="3" spans="1:3" ht="21" x14ac:dyDescent="0.5">
      <c r="A3" s="80" t="s">
        <v>6</v>
      </c>
    </row>
    <row r="4" spans="1:3" ht="21" x14ac:dyDescent="0.5">
      <c r="A4" s="81"/>
    </row>
    <row r="5" spans="1:3" x14ac:dyDescent="0.35">
      <c r="A5" s="69" t="s">
        <v>63</v>
      </c>
      <c r="B5" s="69" t="s">
        <v>64</v>
      </c>
      <c r="C5" s="69" t="s">
        <v>11</v>
      </c>
    </row>
    <row r="6" spans="1:3" ht="16.5" x14ac:dyDescent="0.45">
      <c r="A6" s="71" t="s">
        <v>149</v>
      </c>
      <c r="B6" s="72">
        <f>'TREES CL Approach'!D37</f>
        <v>0</v>
      </c>
      <c r="C6" s="71" t="s">
        <v>65</v>
      </c>
    </row>
    <row r="7" spans="1:3" ht="16.5" x14ac:dyDescent="0.45">
      <c r="A7" s="71" t="s">
        <v>150</v>
      </c>
      <c r="B7" s="72">
        <f>'HFLD Approach'!J56</f>
        <v>0</v>
      </c>
      <c r="C7" s="71" t="s">
        <v>66</v>
      </c>
    </row>
    <row r="8" spans="1:3" ht="16.5" x14ac:dyDescent="0.45">
      <c r="A8" s="71" t="s">
        <v>151</v>
      </c>
      <c r="B8" s="72">
        <f>'Removals Approach'!D31</f>
        <v>0</v>
      </c>
      <c r="C8" s="71" t="s">
        <v>67</v>
      </c>
    </row>
    <row r="9" spans="1:3" ht="16.5" x14ac:dyDescent="0.45">
      <c r="A9" s="71" t="s">
        <v>152</v>
      </c>
      <c r="B9" s="72">
        <f>Deductions!D46</f>
        <v>0</v>
      </c>
      <c r="C9" s="71" t="s">
        <v>68</v>
      </c>
    </row>
    <row r="10" spans="1:3" ht="16.5" x14ac:dyDescent="0.45">
      <c r="A10" s="71" t="s">
        <v>153</v>
      </c>
      <c r="B10" s="72">
        <f>Deductions!E46</f>
        <v>0</v>
      </c>
      <c r="C10" s="71" t="s">
        <v>68</v>
      </c>
    </row>
    <row r="11" spans="1:3" ht="16.5" x14ac:dyDescent="0.45">
      <c r="A11" s="71" t="s">
        <v>154</v>
      </c>
      <c r="B11" s="72">
        <f>Deductions!E56</f>
        <v>0</v>
      </c>
      <c r="C11" s="71" t="s">
        <v>68</v>
      </c>
    </row>
    <row r="12" spans="1:3" ht="16.5" x14ac:dyDescent="0.45">
      <c r="A12" s="71" t="s">
        <v>155</v>
      </c>
      <c r="B12" s="72">
        <f>Deductions!E66</f>
        <v>0</v>
      </c>
      <c r="C12" s="71" t="s">
        <v>68</v>
      </c>
    </row>
    <row r="14" spans="1:3" ht="21" x14ac:dyDescent="0.5">
      <c r="A14" s="75" t="s">
        <v>13</v>
      </c>
    </row>
    <row r="16" spans="1:3" ht="18.5" x14ac:dyDescent="0.45">
      <c r="A16" s="76" t="s">
        <v>69</v>
      </c>
    </row>
    <row r="17" spans="1:5" ht="16.5" x14ac:dyDescent="0.45">
      <c r="A17" s="89" t="s">
        <v>147</v>
      </c>
      <c r="B17" s="89"/>
    </row>
    <row r="18" spans="1:5" ht="18.5" x14ac:dyDescent="0.45">
      <c r="A18" s="76"/>
    </row>
    <row r="19" spans="1:5" x14ac:dyDescent="0.35">
      <c r="A19" s="77" t="s">
        <v>80</v>
      </c>
      <c r="B19" s="73">
        <f>(B6+B7)-B9-B11-B12</f>
        <v>0</v>
      </c>
      <c r="C19" s="78"/>
      <c r="D19" s="78"/>
      <c r="E19" s="78"/>
    </row>
    <row r="22" spans="1:5" ht="18.5" x14ac:dyDescent="0.45">
      <c r="A22" s="76" t="s">
        <v>71</v>
      </c>
    </row>
    <row r="23" spans="1:5" ht="16.5" x14ac:dyDescent="0.45">
      <c r="A23" s="89" t="s">
        <v>156</v>
      </c>
      <c r="B23" s="89"/>
    </row>
    <row r="24" spans="1:5" ht="18.5" x14ac:dyDescent="0.45">
      <c r="A24" s="76"/>
    </row>
    <row r="25" spans="1:5" x14ac:dyDescent="0.35">
      <c r="A25" s="77" t="s">
        <v>81</v>
      </c>
      <c r="B25" s="73">
        <f>IF(B8=0,0,B8-B10-B11-B12)</f>
        <v>0</v>
      </c>
      <c r="C25" s="78"/>
      <c r="D25" s="78"/>
      <c r="E25" s="78"/>
    </row>
    <row r="28" spans="1:5" ht="18.5" x14ac:dyDescent="0.45">
      <c r="A28" s="76" t="s">
        <v>73</v>
      </c>
    </row>
    <row r="29" spans="1:5" ht="16.5" x14ac:dyDescent="0.45">
      <c r="A29" s="89" t="s">
        <v>157</v>
      </c>
      <c r="B29" s="89"/>
    </row>
    <row r="30" spans="1:5" ht="18.5" x14ac:dyDescent="0.45">
      <c r="A30" s="76"/>
    </row>
    <row r="31" spans="1:5" ht="15" thickBot="1" x14ac:dyDescent="0.4">
      <c r="A31" s="77" t="s">
        <v>82</v>
      </c>
      <c r="B31" s="73">
        <f>B25+B19</f>
        <v>0</v>
      </c>
      <c r="C31" s="78"/>
    </row>
    <row r="32" spans="1:5" ht="15" thickBot="1" x14ac:dyDescent="0.4">
      <c r="A32" s="82"/>
    </row>
  </sheetData>
  <mergeCells count="3">
    <mergeCell ref="A17:B17"/>
    <mergeCell ref="A23:B23"/>
    <mergeCell ref="A29:B29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413B-5AC0-4B38-A367-53A51758114C}">
  <dimension ref="A1:E32"/>
  <sheetViews>
    <sheetView workbookViewId="0">
      <selection activeCell="A4" sqref="A4"/>
    </sheetView>
  </sheetViews>
  <sheetFormatPr defaultColWidth="9.1796875" defaultRowHeight="14.5" x14ac:dyDescent="0.35"/>
  <cols>
    <col min="1" max="1" width="23.54296875" style="74" customWidth="1"/>
    <col min="2" max="2" width="26.7265625" style="74" customWidth="1"/>
    <col min="3" max="3" width="30" style="74" customWidth="1"/>
    <col min="4" max="4" width="14.54296875" style="74" customWidth="1"/>
    <col min="5" max="5" width="15.7265625" style="74" customWidth="1"/>
    <col min="6" max="16384" width="9.1796875" style="74"/>
  </cols>
  <sheetData>
    <row r="1" spans="1:3" ht="31" x14ac:dyDescent="0.7">
      <c r="A1" s="79" t="s">
        <v>83</v>
      </c>
    </row>
    <row r="3" spans="1:3" ht="21" x14ac:dyDescent="0.5">
      <c r="A3" s="80" t="s">
        <v>6</v>
      </c>
    </row>
    <row r="4" spans="1:3" ht="21" x14ac:dyDescent="0.5">
      <c r="A4" s="81"/>
    </row>
    <row r="5" spans="1:3" x14ac:dyDescent="0.35">
      <c r="A5" s="69" t="s">
        <v>63</v>
      </c>
      <c r="B5" s="69" t="s">
        <v>64</v>
      </c>
      <c r="C5" s="69" t="s">
        <v>11</v>
      </c>
    </row>
    <row r="6" spans="1:3" ht="16.5" x14ac:dyDescent="0.45">
      <c r="A6" s="71" t="s">
        <v>158</v>
      </c>
      <c r="B6" s="72">
        <f>'TREES CL Approach'!D38</f>
        <v>0</v>
      </c>
      <c r="C6" s="71" t="s">
        <v>65</v>
      </c>
    </row>
    <row r="7" spans="1:3" ht="16.5" x14ac:dyDescent="0.45">
      <c r="A7" s="71" t="s">
        <v>159</v>
      </c>
      <c r="B7" s="72">
        <f>'HFLD Approach'!J57</f>
        <v>0</v>
      </c>
      <c r="C7" s="71" t="s">
        <v>66</v>
      </c>
    </row>
    <row r="8" spans="1:3" ht="16.5" x14ac:dyDescent="0.45">
      <c r="A8" s="71" t="s">
        <v>160</v>
      </c>
      <c r="B8" s="72">
        <f>'Removals Approach'!D32</f>
        <v>0</v>
      </c>
      <c r="C8" s="71" t="s">
        <v>67</v>
      </c>
    </row>
    <row r="9" spans="1:3" ht="16.5" x14ac:dyDescent="0.45">
      <c r="A9" s="71" t="s">
        <v>161</v>
      </c>
      <c r="B9" s="72">
        <f>Deductions!D47</f>
        <v>0</v>
      </c>
      <c r="C9" s="71" t="s">
        <v>68</v>
      </c>
    </row>
    <row r="10" spans="1:3" ht="16.5" x14ac:dyDescent="0.45">
      <c r="A10" s="71" t="s">
        <v>162</v>
      </c>
      <c r="B10" s="72">
        <f>Deductions!E47</f>
        <v>0</v>
      </c>
      <c r="C10" s="71" t="s">
        <v>68</v>
      </c>
    </row>
    <row r="11" spans="1:3" ht="16.5" x14ac:dyDescent="0.45">
      <c r="A11" s="71" t="s">
        <v>163</v>
      </c>
      <c r="B11" s="72">
        <f>Deductions!E57</f>
        <v>0</v>
      </c>
      <c r="C11" s="71" t="s">
        <v>68</v>
      </c>
    </row>
    <row r="12" spans="1:3" ht="16.5" x14ac:dyDescent="0.45">
      <c r="A12" s="71" t="s">
        <v>164</v>
      </c>
      <c r="B12" s="72">
        <f>Deductions!E67</f>
        <v>0</v>
      </c>
      <c r="C12" s="71" t="s">
        <v>68</v>
      </c>
    </row>
    <row r="14" spans="1:3" ht="21" x14ac:dyDescent="0.5">
      <c r="A14" s="75" t="s">
        <v>13</v>
      </c>
    </row>
    <row r="16" spans="1:3" ht="18.5" x14ac:dyDescent="0.45">
      <c r="A16" s="76" t="s">
        <v>69</v>
      </c>
    </row>
    <row r="17" spans="1:5" ht="16.5" x14ac:dyDescent="0.45">
      <c r="A17" s="89" t="s">
        <v>165</v>
      </c>
      <c r="B17" s="89"/>
    </row>
    <row r="18" spans="1:5" ht="18.5" x14ac:dyDescent="0.45">
      <c r="A18" s="76"/>
    </row>
    <row r="19" spans="1:5" x14ac:dyDescent="0.35">
      <c r="A19" s="77" t="s">
        <v>84</v>
      </c>
      <c r="B19" s="73">
        <f>(B6+B7)-B9-B11-B12</f>
        <v>0</v>
      </c>
      <c r="C19" s="78"/>
      <c r="D19" s="78"/>
      <c r="E19" s="78"/>
    </row>
    <row r="22" spans="1:5" ht="18.5" x14ac:dyDescent="0.45">
      <c r="A22" s="76" t="s">
        <v>71</v>
      </c>
    </row>
    <row r="23" spans="1:5" ht="16.5" x14ac:dyDescent="0.45">
      <c r="A23" s="89" t="s">
        <v>156</v>
      </c>
      <c r="B23" s="89"/>
    </row>
    <row r="24" spans="1:5" ht="18.5" x14ac:dyDescent="0.45">
      <c r="A24" s="76"/>
    </row>
    <row r="25" spans="1:5" x14ac:dyDescent="0.35">
      <c r="A25" s="77" t="s">
        <v>85</v>
      </c>
      <c r="B25" s="73">
        <f>IF(B8=0,0,B8-B10-B11-B12)</f>
        <v>0</v>
      </c>
      <c r="C25" s="78"/>
      <c r="D25" s="78"/>
      <c r="E25" s="78"/>
    </row>
    <row r="28" spans="1:5" ht="18.5" x14ac:dyDescent="0.45">
      <c r="A28" s="76" t="s">
        <v>73</v>
      </c>
    </row>
    <row r="29" spans="1:5" ht="16.5" x14ac:dyDescent="0.45">
      <c r="A29" s="89" t="s">
        <v>157</v>
      </c>
      <c r="B29" s="89"/>
    </row>
    <row r="30" spans="1:5" ht="18.5" x14ac:dyDescent="0.45">
      <c r="A30" s="76"/>
    </row>
    <row r="31" spans="1:5" ht="15" thickBot="1" x14ac:dyDescent="0.4">
      <c r="A31" s="77" t="s">
        <v>86</v>
      </c>
      <c r="B31" s="73">
        <f>B25+B19</f>
        <v>0</v>
      </c>
      <c r="C31" s="78"/>
    </row>
    <row r="32" spans="1:5" ht="15" thickBot="1" x14ac:dyDescent="0.4">
      <c r="A32" s="82"/>
    </row>
  </sheetData>
  <mergeCells count="3">
    <mergeCell ref="A17:B17"/>
    <mergeCell ref="A23:B23"/>
    <mergeCell ref="A29:B29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BF142B387B741B735B897586B7917" ma:contentTypeVersion="5519" ma:contentTypeDescription="Create a new document." ma:contentTypeScope="" ma:versionID="dafaaf44e8cc57c5233097f21b3c5840">
  <xsd:schema xmlns:xsd="http://www.w3.org/2001/XMLSchema" xmlns:xs="http://www.w3.org/2001/XMLSchema" xmlns:p="http://schemas.microsoft.com/office/2006/metadata/properties" xmlns:ns2="57536742-d7eb-4eb0-8cdb-d69a6240b5bc" xmlns:ns3="05ca19e9-e96e-480a-b85b-e3d66a0fa6bf" xmlns:ns4="e42c8a2f-dd3e-41c1-bb92-09c27bffbaa7" targetNamespace="http://schemas.microsoft.com/office/2006/metadata/properties" ma:root="true" ma:fieldsID="b8159e74c94809d875a6bd626bf30e5f" ns2:_="" ns3:_="" ns4:_="">
    <xsd:import namespace="57536742-d7eb-4eb0-8cdb-d69a6240b5bc"/>
    <xsd:import namespace="05ca19e9-e96e-480a-b85b-e3d66a0fa6bf"/>
    <xsd:import namespace="e42c8a2f-dd3e-41c1-bb92-09c27bffba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36742-d7eb-4eb0-8cdb-d69a6240b5bc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a19e9-e96e-480a-b85b-e3d66a0fa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c8a2f-dd3e-41c1-bb92-09c27bffbaa7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281D604-8279-4162-B161-32049143B5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43E1E-F920-403B-9DBB-615C3BEE3AF3}">
  <ds:schemaRefs>
    <ds:schemaRef ds:uri="05ca19e9-e96e-480a-b85b-e3d66a0fa6bf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e42c8a2f-dd3e-41c1-bb92-09c27bffbaa7"/>
    <ds:schemaRef ds:uri="http://purl.org/dc/dcmitype/"/>
    <ds:schemaRef ds:uri="http://schemas.microsoft.com/office/infopath/2007/PartnerControls"/>
    <ds:schemaRef ds:uri="57536742-d7eb-4eb0-8cdb-d69a6240b5b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527E70-5A66-4DAF-8DE8-72E158ADC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36742-d7eb-4eb0-8cdb-d69a6240b5bc"/>
    <ds:schemaRef ds:uri="05ca19e9-e96e-480a-b85b-e3d66a0fa6bf"/>
    <ds:schemaRef ds:uri="e42c8a2f-dd3e-41c1-bb92-09c27bffba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FA27668-DEE1-4565-A2CC-970E71A8437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Introduction</vt:lpstr>
      <vt:lpstr>TREES CL Approach</vt:lpstr>
      <vt:lpstr>HFLD Approach</vt:lpstr>
      <vt:lpstr>Removals Approach</vt:lpstr>
      <vt:lpstr>Deductions</vt:lpstr>
      <vt:lpstr>Total TREES Credits CP Yr 1</vt:lpstr>
      <vt:lpstr>Total TREES Credits CP Yr 2</vt:lpstr>
      <vt:lpstr>Total TREES Credits CP Yr 3</vt:lpstr>
      <vt:lpstr>Total TREES Credits CP Yr 4</vt:lpstr>
      <vt:lpstr>Total TREES Credits CP Yr 5</vt:lpstr>
      <vt:lpstr>'HFLD Approach'!_ftn1</vt:lpstr>
      <vt:lpstr>'HFLD Approach'!_ftnref1</vt:lpstr>
      <vt:lpstr>'HFLD Approach'!_Toc78992861</vt:lpstr>
      <vt:lpstr>'HFLD Approach'!_Toc79072289</vt:lpstr>
      <vt:lpstr>'HFLD Approach'!_Toc79072290</vt:lpstr>
      <vt:lpstr>'HFLD Approach'!_Toc79072291</vt:lpstr>
      <vt:lpstr>'HFLD Approach'!_Toc79072292</vt:lpstr>
      <vt:lpstr>'HFLD Approach'!_Toc79072293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Magerkurth</dc:creator>
  <cp:keywords/>
  <dc:description/>
  <cp:lastModifiedBy>Hemphill, Brook</cp:lastModifiedBy>
  <cp:revision/>
  <dcterms:created xsi:type="dcterms:W3CDTF">2021-08-26T16:35:16Z</dcterms:created>
  <dcterms:modified xsi:type="dcterms:W3CDTF">2022-06-16T15:22:46Z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d367d-9e3b-49e5-aa9a-caafdafee3aa_Enabled">
    <vt:lpwstr>true</vt:lpwstr>
  </property>
  <property fmtid="{D5CDD505-2E9C-101B-9397-08002B2CF9AE}" pid="3" name="MSIP_Label_65bd367d-9e3b-49e5-aa9a-caafdafee3aa_SetDate">
    <vt:lpwstr>2021-08-26T16:35:17Z</vt:lpwstr>
  </property>
  <property fmtid="{D5CDD505-2E9C-101B-9397-08002B2CF9AE}" pid="4" name="MSIP_Label_65bd367d-9e3b-49e5-aa9a-caafdafee3aa_Method">
    <vt:lpwstr>Standard</vt:lpwstr>
  </property>
  <property fmtid="{D5CDD505-2E9C-101B-9397-08002B2CF9AE}" pid="5" name="MSIP_Label_65bd367d-9e3b-49e5-aa9a-caafdafee3aa_Name">
    <vt:lpwstr>65bd367d-9e3b-49e5-aa9a-caafdafee3aa</vt:lpwstr>
  </property>
  <property fmtid="{D5CDD505-2E9C-101B-9397-08002B2CF9AE}" pid="6" name="MSIP_Label_65bd367d-9e3b-49e5-aa9a-caafdafee3aa_SiteId">
    <vt:lpwstr>9be3e276-28d8-4cd8-8f84-02cf1911da9c</vt:lpwstr>
  </property>
  <property fmtid="{D5CDD505-2E9C-101B-9397-08002B2CF9AE}" pid="7" name="MSIP_Label_65bd367d-9e3b-49e5-aa9a-caafdafee3aa_ActionId">
    <vt:lpwstr>bfc69bb3-0775-489f-bd75-738190424768</vt:lpwstr>
  </property>
  <property fmtid="{D5CDD505-2E9C-101B-9397-08002B2CF9AE}" pid="8" name="MSIP_Label_65bd367d-9e3b-49e5-aa9a-caafdafee3aa_ContentBits">
    <vt:lpwstr>0</vt:lpwstr>
  </property>
  <property fmtid="{D5CDD505-2E9C-101B-9397-08002B2CF9AE}" pid="9" name="ContentTypeId">
    <vt:lpwstr>0x010100296BF142B387B741B735B897586B7917</vt:lpwstr>
  </property>
</Properties>
</file>